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600" windowHeight="11760" tabRatio="915"/>
  </bookViews>
  <sheets>
    <sheet name="BLANK TEMPLATE" sheetId="21" r:id="rId1"/>
    <sheet name="Agriculture" sheetId="1" r:id="rId2"/>
    <sheet name="Architecture" sheetId="4" r:id="rId3"/>
    <sheet name="Biochemistry" sheetId="5" r:id="rId4"/>
    <sheet name="Business" sheetId="6" r:id="rId5"/>
    <sheet name="Chemistry" sheetId="7" r:id="rId6"/>
    <sheet name="Computing Science" sheetId="8" r:id="rId7"/>
    <sheet name="Economics" sheetId="9" r:id="rId8"/>
    <sheet name="Education" sheetId="10" r:id="rId9"/>
    <sheet name="Fine Art" sheetId="11" r:id="rId10"/>
    <sheet name="French Studies" sheetId="12" r:id="rId11"/>
    <sheet name="History " sheetId="13" r:id="rId12"/>
    <sheet name="Journalism" sheetId="14" r:id="rId13"/>
    <sheet name="Law" sheetId="15" r:id="rId14"/>
    <sheet name="Mineral, Metal &amp; Material Eng" sheetId="16" r:id="rId15"/>
    <sheet name="Mathematics" sheetId="17" r:id="rId16"/>
    <sheet name="Nursing" sheetId="18" r:id="rId17"/>
    <sheet name="Pre-clinical Medicine" sheetId="19" r:id="rId18"/>
    <sheet name="Veterinary Science" sheetId="20" r:id="rId19"/>
  </sheets>
  <calcPr calcId="145621"/>
</workbook>
</file>

<file path=xl/calcChain.xml><?xml version="1.0" encoding="utf-8"?>
<calcChain xmlns="http://schemas.openxmlformats.org/spreadsheetml/2006/main">
  <c r="I80" i="21" l="1"/>
  <c r="E69" i="21"/>
  <c r="V69" i="21" s="1"/>
  <c r="W69" i="21" s="1"/>
  <c r="V64" i="21"/>
  <c r="W64" i="21"/>
  <c r="V62" i="21"/>
  <c r="W62" i="21" s="1"/>
  <c r="E61" i="21"/>
  <c r="V61" i="21" s="1"/>
  <c r="W61" i="21" s="1"/>
  <c r="D57" i="21"/>
  <c r="E56" i="21"/>
  <c r="E55" i="21"/>
  <c r="D52" i="21"/>
  <c r="E51" i="21"/>
  <c r="E50" i="21"/>
  <c r="E52" i="21" s="1"/>
  <c r="V52" i="21" s="1"/>
  <c r="W52" i="21" s="1"/>
  <c r="D47" i="21"/>
  <c r="E46" i="21"/>
  <c r="E45" i="21"/>
  <c r="E44" i="21"/>
  <c r="E43" i="21"/>
  <c r="E42" i="21"/>
  <c r="E47" i="21" s="1"/>
  <c r="V47" i="21" s="1"/>
  <c r="W47" i="21" s="1"/>
  <c r="D38" i="21"/>
  <c r="V38" i="21" s="1"/>
  <c r="E37" i="21"/>
  <c r="E36" i="21"/>
  <c r="E35" i="21"/>
  <c r="E34" i="21"/>
  <c r="E33" i="21"/>
  <c r="E38" i="21"/>
  <c r="I26" i="21"/>
  <c r="E26" i="21"/>
  <c r="D26" i="21"/>
  <c r="I25" i="21"/>
  <c r="E25" i="21"/>
  <c r="D25" i="21"/>
  <c r="F25" i="21" s="1"/>
  <c r="J25" i="21" s="1"/>
  <c r="M25" i="21" s="1"/>
  <c r="T25" i="21" s="1"/>
  <c r="T27" i="21" s="1"/>
  <c r="I24" i="21"/>
  <c r="E24" i="21"/>
  <c r="D24" i="21"/>
  <c r="I23" i="21"/>
  <c r="E23" i="21"/>
  <c r="D23" i="21"/>
  <c r="F23" i="21" s="1"/>
  <c r="J23" i="21" s="1"/>
  <c r="M23" i="21" s="1"/>
  <c r="R23" i="21" s="1"/>
  <c r="R27" i="21" s="1"/>
  <c r="I22" i="21"/>
  <c r="E22" i="21"/>
  <c r="D22" i="21"/>
  <c r="H21" i="21"/>
  <c r="I21" i="21" s="1"/>
  <c r="E21" i="21"/>
  <c r="D21" i="21"/>
  <c r="H20" i="21"/>
  <c r="G20" i="21"/>
  <c r="I20" i="21"/>
  <c r="E20" i="21"/>
  <c r="D20" i="21"/>
  <c r="F20" i="21" s="1"/>
  <c r="J20" i="21" s="1"/>
  <c r="M20" i="21" s="1"/>
  <c r="O20" i="21" s="1"/>
  <c r="O27" i="21" s="1"/>
  <c r="H19" i="21"/>
  <c r="G19" i="21"/>
  <c r="I19" i="21" s="1"/>
  <c r="E19" i="21"/>
  <c r="D19" i="21"/>
  <c r="I15" i="21"/>
  <c r="E15" i="21"/>
  <c r="D15" i="21"/>
  <c r="F15" i="21" s="1"/>
  <c r="J15" i="21" s="1"/>
  <c r="M15" i="21" s="1"/>
  <c r="U15" i="21" s="1"/>
  <c r="U16" i="21" s="1"/>
  <c r="I14" i="21"/>
  <c r="E14" i="21"/>
  <c r="D14" i="21"/>
  <c r="I13" i="21"/>
  <c r="E13" i="21"/>
  <c r="D13" i="21"/>
  <c r="F13" i="21" s="1"/>
  <c r="J13" i="21" s="1"/>
  <c r="M13" i="21" s="1"/>
  <c r="S13" i="21" s="1"/>
  <c r="S16" i="21" s="1"/>
  <c r="I12" i="21"/>
  <c r="E12" i="21"/>
  <c r="D12" i="21"/>
  <c r="I11" i="21"/>
  <c r="E11" i="21"/>
  <c r="D11" i="21"/>
  <c r="F11" i="21" s="1"/>
  <c r="J11" i="21" s="1"/>
  <c r="M11" i="21" s="1"/>
  <c r="Q11" i="21" s="1"/>
  <c r="Q16" i="21" s="1"/>
  <c r="H10" i="21"/>
  <c r="I10" i="21"/>
  <c r="E10" i="21"/>
  <c r="D10" i="21"/>
  <c r="F10" i="21" s="1"/>
  <c r="J10" i="21" s="1"/>
  <c r="M10" i="21" s="1"/>
  <c r="P10" i="21" s="1"/>
  <c r="P16" i="21" s="1"/>
  <c r="H9" i="21"/>
  <c r="G9" i="21"/>
  <c r="I9" i="21" s="1"/>
  <c r="E9" i="21"/>
  <c r="D9" i="21"/>
  <c r="H8" i="21"/>
  <c r="G8" i="21"/>
  <c r="I8" i="21"/>
  <c r="E8" i="21"/>
  <c r="D8" i="21"/>
  <c r="D8" i="20"/>
  <c r="E8" i="20"/>
  <c r="F8" i="20" s="1"/>
  <c r="J8" i="20" s="1"/>
  <c r="M8" i="20" s="1"/>
  <c r="G8" i="20"/>
  <c r="H8" i="20"/>
  <c r="I8" i="20"/>
  <c r="D9" i="20"/>
  <c r="D16" i="20" s="1"/>
  <c r="E9" i="20"/>
  <c r="F9" i="20"/>
  <c r="G9" i="20"/>
  <c r="H9" i="20"/>
  <c r="I9" i="20" s="1"/>
  <c r="J9" i="20" s="1"/>
  <c r="M9" i="20" s="1"/>
  <c r="O9" i="20" s="1"/>
  <c r="O16" i="20" s="1"/>
  <c r="D10" i="20"/>
  <c r="E10" i="20"/>
  <c r="F10" i="20" s="1"/>
  <c r="J10" i="20" s="1"/>
  <c r="M10" i="20" s="1"/>
  <c r="P10" i="20" s="1"/>
  <c r="P16" i="20" s="1"/>
  <c r="H10" i="20"/>
  <c r="I10" i="20" s="1"/>
  <c r="D11" i="20"/>
  <c r="E11" i="20"/>
  <c r="F11" i="20" s="1"/>
  <c r="J11" i="20" s="1"/>
  <c r="M11" i="20" s="1"/>
  <c r="Q11" i="20" s="1"/>
  <c r="Q16" i="20" s="1"/>
  <c r="I11" i="20"/>
  <c r="D12" i="20"/>
  <c r="E12" i="20"/>
  <c r="F12" i="20"/>
  <c r="I12" i="20"/>
  <c r="J12" i="20"/>
  <c r="M12" i="20" s="1"/>
  <c r="R12" i="20" s="1"/>
  <c r="R16" i="20" s="1"/>
  <c r="D13" i="20"/>
  <c r="E13" i="20"/>
  <c r="F13" i="20" s="1"/>
  <c r="J13" i="20" s="1"/>
  <c r="M13" i="20" s="1"/>
  <c r="S13" i="20" s="1"/>
  <c r="S16" i="20" s="1"/>
  <c r="I13" i="20"/>
  <c r="D14" i="20"/>
  <c r="E14" i="20"/>
  <c r="F14" i="20"/>
  <c r="I14" i="20"/>
  <c r="J14" i="20"/>
  <c r="M14" i="20" s="1"/>
  <c r="T14" i="20" s="1"/>
  <c r="T16" i="20" s="1"/>
  <c r="D15" i="20"/>
  <c r="E15" i="20"/>
  <c r="F15" i="20" s="1"/>
  <c r="J15" i="20" s="1"/>
  <c r="M15" i="20" s="1"/>
  <c r="U15" i="20" s="1"/>
  <c r="I15" i="20"/>
  <c r="C16" i="20"/>
  <c r="U16" i="20"/>
  <c r="D19" i="20"/>
  <c r="E19" i="20"/>
  <c r="F19" i="20" s="1"/>
  <c r="G19" i="20"/>
  <c r="H19" i="20"/>
  <c r="I19" i="20"/>
  <c r="D20" i="20"/>
  <c r="E20" i="20"/>
  <c r="F20" i="20"/>
  <c r="J20" i="20" s="1"/>
  <c r="M20" i="20" s="1"/>
  <c r="O20" i="20" s="1"/>
  <c r="O27" i="20" s="1"/>
  <c r="G20" i="20"/>
  <c r="H20" i="20"/>
  <c r="I20" i="20" s="1"/>
  <c r="D21" i="20"/>
  <c r="E21" i="20"/>
  <c r="F21" i="20" s="1"/>
  <c r="H21" i="20"/>
  <c r="I21" i="20" s="1"/>
  <c r="J21" i="20"/>
  <c r="M21" i="20" s="1"/>
  <c r="P21" i="20" s="1"/>
  <c r="P27" i="20" s="1"/>
  <c r="D22" i="20"/>
  <c r="E22" i="20"/>
  <c r="F22" i="20" s="1"/>
  <c r="I22" i="20"/>
  <c r="D23" i="20"/>
  <c r="E23" i="20"/>
  <c r="F23" i="20"/>
  <c r="I23" i="20"/>
  <c r="J23" i="20"/>
  <c r="M23" i="20" s="1"/>
  <c r="R23" i="20" s="1"/>
  <c r="R27" i="20" s="1"/>
  <c r="D24" i="20"/>
  <c r="E24" i="20"/>
  <c r="F24" i="20" s="1"/>
  <c r="I24" i="20"/>
  <c r="D25" i="20"/>
  <c r="E25" i="20"/>
  <c r="F25" i="20"/>
  <c r="I25" i="20"/>
  <c r="J25" i="20"/>
  <c r="M25" i="20" s="1"/>
  <c r="T25" i="20" s="1"/>
  <c r="T27" i="20" s="1"/>
  <c r="D26" i="20"/>
  <c r="E26" i="20"/>
  <c r="F26" i="20" s="1"/>
  <c r="I26" i="20"/>
  <c r="C27" i="20"/>
  <c r="E33" i="20"/>
  <c r="E34" i="20"/>
  <c r="E35" i="20"/>
  <c r="E36" i="20"/>
  <c r="E37" i="20"/>
  <c r="D38" i="20"/>
  <c r="E42" i="20"/>
  <c r="E43" i="20"/>
  <c r="E44" i="20"/>
  <c r="E45" i="20"/>
  <c r="E46" i="20"/>
  <c r="D47" i="20"/>
  <c r="E47" i="20"/>
  <c r="V47" i="20" s="1"/>
  <c r="W47" i="20" s="1"/>
  <c r="E50" i="20"/>
  <c r="E51" i="20"/>
  <c r="D52" i="20"/>
  <c r="E52" i="20"/>
  <c r="V52" i="20" s="1"/>
  <c r="W52" i="20"/>
  <c r="E55" i="20"/>
  <c r="E56" i="20"/>
  <c r="E57" i="20" s="1"/>
  <c r="V57" i="20" s="1"/>
  <c r="W57" i="20" s="1"/>
  <c r="E61" i="20"/>
  <c r="V61" i="20" s="1"/>
  <c r="W61" i="20" s="1"/>
  <c r="C62" i="20"/>
  <c r="D62" i="20"/>
  <c r="E62" i="20" s="1"/>
  <c r="V62" i="20"/>
  <c r="W62" i="20" s="1"/>
  <c r="V64" i="20"/>
  <c r="W64" i="20" s="1"/>
  <c r="E68" i="20"/>
  <c r="E69" i="20" s="1"/>
  <c r="V73" i="20"/>
  <c r="W73" i="20"/>
  <c r="I81" i="20"/>
  <c r="D8" i="19"/>
  <c r="E8" i="19"/>
  <c r="F8" i="19"/>
  <c r="J8" i="19" s="1"/>
  <c r="M8" i="19" s="1"/>
  <c r="G8" i="19"/>
  <c r="H8" i="19"/>
  <c r="I8" i="19" s="1"/>
  <c r="D9" i="19"/>
  <c r="E9" i="19"/>
  <c r="F9" i="19" s="1"/>
  <c r="J9" i="19" s="1"/>
  <c r="M9" i="19" s="1"/>
  <c r="O9" i="19" s="1"/>
  <c r="O16" i="19" s="1"/>
  <c r="G9" i="19"/>
  <c r="H9" i="19"/>
  <c r="I9" i="19"/>
  <c r="D10" i="19"/>
  <c r="E10" i="19"/>
  <c r="F10" i="19"/>
  <c r="J10" i="19" s="1"/>
  <c r="M10" i="19" s="1"/>
  <c r="P10" i="19" s="1"/>
  <c r="P16" i="19" s="1"/>
  <c r="H10" i="19"/>
  <c r="I10" i="19"/>
  <c r="D11" i="19"/>
  <c r="E11" i="19"/>
  <c r="F11" i="19"/>
  <c r="I11" i="19"/>
  <c r="J11" i="19"/>
  <c r="M11" i="19" s="1"/>
  <c r="Q11" i="19" s="1"/>
  <c r="Q16" i="19" s="1"/>
  <c r="D12" i="19"/>
  <c r="E12" i="19"/>
  <c r="F12" i="19" s="1"/>
  <c r="J12" i="19" s="1"/>
  <c r="M12" i="19" s="1"/>
  <c r="R12" i="19" s="1"/>
  <c r="R16" i="19" s="1"/>
  <c r="I12" i="19"/>
  <c r="D13" i="19"/>
  <c r="E13" i="19"/>
  <c r="F13" i="19"/>
  <c r="I13" i="19"/>
  <c r="J13" i="19"/>
  <c r="M13" i="19" s="1"/>
  <c r="S13" i="19" s="1"/>
  <c r="S16" i="19" s="1"/>
  <c r="D14" i="19"/>
  <c r="E14" i="19"/>
  <c r="F14" i="19" s="1"/>
  <c r="J14" i="19" s="1"/>
  <c r="M14" i="19" s="1"/>
  <c r="T14" i="19" s="1"/>
  <c r="T16" i="19" s="1"/>
  <c r="I14" i="19"/>
  <c r="D15" i="19"/>
  <c r="E15" i="19"/>
  <c r="F15" i="19"/>
  <c r="I15" i="19"/>
  <c r="J15" i="19"/>
  <c r="M15" i="19" s="1"/>
  <c r="U15" i="19" s="1"/>
  <c r="U16" i="19" s="1"/>
  <c r="C16" i="19"/>
  <c r="D16" i="19"/>
  <c r="D19" i="19"/>
  <c r="E19" i="19"/>
  <c r="F19" i="19"/>
  <c r="G19" i="19"/>
  <c r="H19" i="19"/>
  <c r="I19" i="19" s="1"/>
  <c r="J19" i="19" s="1"/>
  <c r="M19" i="19" s="1"/>
  <c r="D20" i="19"/>
  <c r="E20" i="19"/>
  <c r="F20" i="19" s="1"/>
  <c r="J20" i="19" s="1"/>
  <c r="M20" i="19" s="1"/>
  <c r="O20" i="19" s="1"/>
  <c r="O27" i="19" s="1"/>
  <c r="G20" i="19"/>
  <c r="H20" i="19"/>
  <c r="I20" i="19"/>
  <c r="D21" i="19"/>
  <c r="E21" i="19"/>
  <c r="F21" i="19"/>
  <c r="J21" i="19" s="1"/>
  <c r="M21" i="19" s="1"/>
  <c r="P21" i="19" s="1"/>
  <c r="P27" i="19" s="1"/>
  <c r="H21" i="19"/>
  <c r="I21" i="19"/>
  <c r="D22" i="19"/>
  <c r="E22" i="19"/>
  <c r="F22" i="19"/>
  <c r="I22" i="19"/>
  <c r="J22" i="19"/>
  <c r="M22" i="19" s="1"/>
  <c r="Q22" i="19" s="1"/>
  <c r="Q27" i="19" s="1"/>
  <c r="D23" i="19"/>
  <c r="E23" i="19"/>
  <c r="F23" i="19" s="1"/>
  <c r="J23" i="19" s="1"/>
  <c r="M23" i="19" s="1"/>
  <c r="R23" i="19" s="1"/>
  <c r="R27" i="19" s="1"/>
  <c r="I23" i="19"/>
  <c r="D24" i="19"/>
  <c r="E24" i="19"/>
  <c r="F24" i="19"/>
  <c r="I24" i="19"/>
  <c r="J24" i="19"/>
  <c r="M24" i="19" s="1"/>
  <c r="S24" i="19" s="1"/>
  <c r="S27" i="19" s="1"/>
  <c r="D25" i="19"/>
  <c r="E25" i="19"/>
  <c r="F25" i="19" s="1"/>
  <c r="J25" i="19" s="1"/>
  <c r="M25" i="19" s="1"/>
  <c r="T25" i="19" s="1"/>
  <c r="T27" i="19" s="1"/>
  <c r="I25" i="19"/>
  <c r="D26" i="19"/>
  <c r="E26" i="19"/>
  <c r="F26" i="19"/>
  <c r="I26" i="19"/>
  <c r="J26" i="19"/>
  <c r="M26" i="19" s="1"/>
  <c r="U26" i="19" s="1"/>
  <c r="U27" i="19" s="1"/>
  <c r="C27" i="19"/>
  <c r="D27" i="19"/>
  <c r="E33" i="19"/>
  <c r="E34" i="19"/>
  <c r="E35" i="19"/>
  <c r="E36" i="19"/>
  <c r="E37" i="19"/>
  <c r="D38" i="19"/>
  <c r="E38" i="19"/>
  <c r="V38" i="19" s="1"/>
  <c r="W38" i="19" s="1"/>
  <c r="E42" i="19"/>
  <c r="E43" i="19"/>
  <c r="E47" i="19" s="1"/>
  <c r="V47" i="19" s="1"/>
  <c r="W47" i="19" s="1"/>
  <c r="E44" i="19"/>
  <c r="E45" i="19"/>
  <c r="E46" i="19"/>
  <c r="D47" i="19"/>
  <c r="E50" i="19"/>
  <c r="E52" i="19" s="1"/>
  <c r="V52" i="19" s="1"/>
  <c r="W52" i="19" s="1"/>
  <c r="E51" i="19"/>
  <c r="D52" i="19"/>
  <c r="E55" i="19"/>
  <c r="E56" i="19"/>
  <c r="E57" i="19"/>
  <c r="V57" i="19" s="1"/>
  <c r="W57" i="19"/>
  <c r="E61" i="19"/>
  <c r="V61" i="19"/>
  <c r="W61" i="19" s="1"/>
  <c r="E62" i="19"/>
  <c r="V62" i="19" s="1"/>
  <c r="W62" i="19"/>
  <c r="V64" i="19"/>
  <c r="W64" i="19"/>
  <c r="E70" i="19"/>
  <c r="V70" i="19"/>
  <c r="W70" i="19" s="1"/>
  <c r="V73" i="19"/>
  <c r="W73" i="19" s="1"/>
  <c r="I81" i="19"/>
  <c r="D8" i="18"/>
  <c r="E8" i="18"/>
  <c r="F8" i="18" s="1"/>
  <c r="J8" i="18" s="1"/>
  <c r="G8" i="18"/>
  <c r="H8" i="18"/>
  <c r="I8" i="18"/>
  <c r="M8" i="18"/>
  <c r="N8" i="18" s="1"/>
  <c r="N16" i="18" s="1"/>
  <c r="D9" i="18"/>
  <c r="E9" i="18"/>
  <c r="F9" i="18"/>
  <c r="G9" i="18"/>
  <c r="H9" i="18"/>
  <c r="I9" i="18" s="1"/>
  <c r="J9" i="18"/>
  <c r="M9" i="18" s="1"/>
  <c r="O9" i="18" s="1"/>
  <c r="O16" i="18" s="1"/>
  <c r="D10" i="18"/>
  <c r="E10" i="18"/>
  <c r="F10" i="18" s="1"/>
  <c r="H10" i="18"/>
  <c r="I10" i="18" s="1"/>
  <c r="J10" i="18" s="1"/>
  <c r="M10" i="18" s="1"/>
  <c r="D11" i="18"/>
  <c r="E11" i="18"/>
  <c r="F11" i="18" s="1"/>
  <c r="J11" i="18" s="1"/>
  <c r="M11" i="18" s="1"/>
  <c r="Q11" i="18" s="1"/>
  <c r="Q16" i="18" s="1"/>
  <c r="I11" i="18"/>
  <c r="D12" i="18"/>
  <c r="D16" i="18" s="1"/>
  <c r="E12" i="18"/>
  <c r="F12" i="18"/>
  <c r="I12" i="18"/>
  <c r="J12" i="18"/>
  <c r="M12" i="18" s="1"/>
  <c r="R12" i="18" s="1"/>
  <c r="R16" i="18" s="1"/>
  <c r="D13" i="18"/>
  <c r="E13" i="18"/>
  <c r="F13" i="18" s="1"/>
  <c r="J13" i="18" s="1"/>
  <c r="M13" i="18" s="1"/>
  <c r="S13" i="18" s="1"/>
  <c r="S16" i="18" s="1"/>
  <c r="I13" i="18"/>
  <c r="D14" i="18"/>
  <c r="E14" i="18"/>
  <c r="F14" i="18"/>
  <c r="I14" i="18"/>
  <c r="J14" i="18"/>
  <c r="M14" i="18" s="1"/>
  <c r="T14" i="18" s="1"/>
  <c r="T16" i="18" s="1"/>
  <c r="D15" i="18"/>
  <c r="E15" i="18"/>
  <c r="F15" i="18" s="1"/>
  <c r="J15" i="18" s="1"/>
  <c r="M15" i="18" s="1"/>
  <c r="U15" i="18" s="1"/>
  <c r="U16" i="18" s="1"/>
  <c r="I15" i="18"/>
  <c r="C16" i="18"/>
  <c r="D19" i="18"/>
  <c r="E19" i="18"/>
  <c r="F19" i="18" s="1"/>
  <c r="J19" i="18" s="1"/>
  <c r="M19" i="18" s="1"/>
  <c r="G19" i="18"/>
  <c r="H19" i="18"/>
  <c r="I19" i="18"/>
  <c r="D20" i="18"/>
  <c r="D27" i="18" s="1"/>
  <c r="E20" i="18"/>
  <c r="F20" i="18"/>
  <c r="G20" i="18"/>
  <c r="H20" i="18"/>
  <c r="I20" i="18" s="1"/>
  <c r="J20" i="18" s="1"/>
  <c r="M20" i="18" s="1"/>
  <c r="O20" i="18" s="1"/>
  <c r="O27" i="18" s="1"/>
  <c r="D21" i="18"/>
  <c r="E21" i="18"/>
  <c r="F21" i="18" s="1"/>
  <c r="J21" i="18" s="1"/>
  <c r="M21" i="18" s="1"/>
  <c r="P21" i="18" s="1"/>
  <c r="P27" i="18" s="1"/>
  <c r="H21" i="18"/>
  <c r="I21" i="18" s="1"/>
  <c r="D22" i="18"/>
  <c r="E22" i="18"/>
  <c r="F22" i="18" s="1"/>
  <c r="J22" i="18" s="1"/>
  <c r="M22" i="18" s="1"/>
  <c r="Q22" i="18" s="1"/>
  <c r="Q27" i="18" s="1"/>
  <c r="I22" i="18"/>
  <c r="D23" i="18"/>
  <c r="E23" i="18"/>
  <c r="F23" i="18"/>
  <c r="I23" i="18"/>
  <c r="J23" i="18"/>
  <c r="M23" i="18" s="1"/>
  <c r="R23" i="18" s="1"/>
  <c r="R27" i="18" s="1"/>
  <c r="D24" i="18"/>
  <c r="E24" i="18"/>
  <c r="F24" i="18" s="1"/>
  <c r="J24" i="18" s="1"/>
  <c r="M24" i="18" s="1"/>
  <c r="S24" i="18" s="1"/>
  <c r="S27" i="18" s="1"/>
  <c r="I24" i="18"/>
  <c r="D25" i="18"/>
  <c r="E25" i="18"/>
  <c r="F25" i="18"/>
  <c r="I25" i="18"/>
  <c r="J25" i="18"/>
  <c r="M25" i="18" s="1"/>
  <c r="T25" i="18" s="1"/>
  <c r="T27" i="18" s="1"/>
  <c r="D26" i="18"/>
  <c r="E26" i="18"/>
  <c r="F26" i="18" s="1"/>
  <c r="J26" i="18" s="1"/>
  <c r="M26" i="18" s="1"/>
  <c r="U26" i="18" s="1"/>
  <c r="U27" i="18" s="1"/>
  <c r="I26" i="18"/>
  <c r="C27" i="18"/>
  <c r="E33" i="18"/>
  <c r="E34" i="18"/>
  <c r="E38" i="18" s="1"/>
  <c r="V38" i="18" s="1"/>
  <c r="W38" i="18" s="1"/>
  <c r="E35" i="18"/>
  <c r="E36" i="18"/>
  <c r="E37" i="18"/>
  <c r="D38" i="18"/>
  <c r="E42" i="18"/>
  <c r="E43" i="18"/>
  <c r="E44" i="18"/>
  <c r="E45" i="18"/>
  <c r="E46" i="18"/>
  <c r="D47" i="18"/>
  <c r="E47" i="18"/>
  <c r="V47" i="18" s="1"/>
  <c r="W47" i="18" s="1"/>
  <c r="E50" i="18"/>
  <c r="E51" i="18"/>
  <c r="D52" i="18"/>
  <c r="E52" i="18"/>
  <c r="V52" i="18" s="1"/>
  <c r="W52" i="18" s="1"/>
  <c r="E55" i="18"/>
  <c r="E56" i="18"/>
  <c r="D57" i="18"/>
  <c r="E57" i="18"/>
  <c r="V57" i="18" s="1"/>
  <c r="W57" i="18" s="1"/>
  <c r="E61" i="18"/>
  <c r="V61" i="18"/>
  <c r="W61" i="18" s="1"/>
  <c r="V62" i="18"/>
  <c r="W62" i="18" s="1"/>
  <c r="V64" i="18"/>
  <c r="W64" i="18" s="1"/>
  <c r="E69" i="18"/>
  <c r="V69" i="18" s="1"/>
  <c r="W69" i="18" s="1"/>
  <c r="I80" i="18"/>
  <c r="D8" i="17"/>
  <c r="E8" i="17"/>
  <c r="F8" i="17"/>
  <c r="G8" i="17"/>
  <c r="H8" i="17"/>
  <c r="I8" i="17" s="1"/>
  <c r="J8" i="17" s="1"/>
  <c r="M8" i="17" s="1"/>
  <c r="D9" i="17"/>
  <c r="E9" i="17"/>
  <c r="F9" i="17" s="1"/>
  <c r="J9" i="17" s="1"/>
  <c r="M9" i="17" s="1"/>
  <c r="O9" i="17" s="1"/>
  <c r="O16" i="17" s="1"/>
  <c r="G9" i="17"/>
  <c r="H9" i="17"/>
  <c r="I9" i="17"/>
  <c r="D10" i="17"/>
  <c r="E10" i="17"/>
  <c r="F10" i="17"/>
  <c r="J10" i="17" s="1"/>
  <c r="M10" i="17" s="1"/>
  <c r="P10" i="17" s="1"/>
  <c r="P16" i="17" s="1"/>
  <c r="H10" i="17"/>
  <c r="I10" i="17"/>
  <c r="D11" i="17"/>
  <c r="E11" i="17"/>
  <c r="F11" i="17"/>
  <c r="I11" i="17"/>
  <c r="J11" i="17"/>
  <c r="M11" i="17" s="1"/>
  <c r="Q11" i="17" s="1"/>
  <c r="Q16" i="17" s="1"/>
  <c r="D12" i="17"/>
  <c r="E12" i="17"/>
  <c r="F12" i="17" s="1"/>
  <c r="J12" i="17" s="1"/>
  <c r="M12" i="17" s="1"/>
  <c r="R12" i="17" s="1"/>
  <c r="R16" i="17" s="1"/>
  <c r="I12" i="17"/>
  <c r="D13" i="17"/>
  <c r="E13" i="17"/>
  <c r="F13" i="17"/>
  <c r="I13" i="17"/>
  <c r="J13" i="17"/>
  <c r="M13" i="17" s="1"/>
  <c r="S13" i="17" s="1"/>
  <c r="S16" i="17" s="1"/>
  <c r="D14" i="17"/>
  <c r="E14" i="17"/>
  <c r="F14" i="17" s="1"/>
  <c r="J14" i="17" s="1"/>
  <c r="M14" i="17" s="1"/>
  <c r="T14" i="17" s="1"/>
  <c r="T16" i="17" s="1"/>
  <c r="I14" i="17"/>
  <c r="D15" i="17"/>
  <c r="E15" i="17"/>
  <c r="F15" i="17"/>
  <c r="I15" i="17"/>
  <c r="J15" i="17"/>
  <c r="M15" i="17" s="1"/>
  <c r="U15" i="17" s="1"/>
  <c r="U16" i="17" s="1"/>
  <c r="C16" i="17"/>
  <c r="D16" i="17"/>
  <c r="D19" i="17"/>
  <c r="E19" i="17"/>
  <c r="F19" i="17"/>
  <c r="G19" i="17"/>
  <c r="H19" i="17"/>
  <c r="I19" i="17" s="1"/>
  <c r="J19" i="17" s="1"/>
  <c r="M19" i="17" s="1"/>
  <c r="D20" i="17"/>
  <c r="E20" i="17"/>
  <c r="F20" i="17" s="1"/>
  <c r="J20" i="17" s="1"/>
  <c r="M20" i="17" s="1"/>
  <c r="O20" i="17" s="1"/>
  <c r="O27" i="17" s="1"/>
  <c r="G20" i="17"/>
  <c r="H20" i="17"/>
  <c r="I20" i="17"/>
  <c r="D21" i="17"/>
  <c r="E21" i="17"/>
  <c r="F21" i="17"/>
  <c r="J21" i="17" s="1"/>
  <c r="M21" i="17" s="1"/>
  <c r="P21" i="17" s="1"/>
  <c r="P27" i="17" s="1"/>
  <c r="H21" i="17"/>
  <c r="I21" i="17"/>
  <c r="D22" i="17"/>
  <c r="E22" i="17"/>
  <c r="F22" i="17"/>
  <c r="I22" i="17"/>
  <c r="J22" i="17"/>
  <c r="M22" i="17" s="1"/>
  <c r="Q22" i="17" s="1"/>
  <c r="Q27" i="17" s="1"/>
  <c r="D23" i="17"/>
  <c r="E23" i="17"/>
  <c r="F23" i="17" s="1"/>
  <c r="J23" i="17" s="1"/>
  <c r="M23" i="17" s="1"/>
  <c r="R23" i="17" s="1"/>
  <c r="R27" i="17" s="1"/>
  <c r="I23" i="17"/>
  <c r="D24" i="17"/>
  <c r="E24" i="17"/>
  <c r="F24" i="17"/>
  <c r="I24" i="17"/>
  <c r="J24" i="17"/>
  <c r="M24" i="17" s="1"/>
  <c r="S24" i="17" s="1"/>
  <c r="S27" i="17" s="1"/>
  <c r="D25" i="17"/>
  <c r="E25" i="17"/>
  <c r="F25" i="17" s="1"/>
  <c r="J25" i="17" s="1"/>
  <c r="M25" i="17" s="1"/>
  <c r="T25" i="17" s="1"/>
  <c r="T27" i="17" s="1"/>
  <c r="I25" i="17"/>
  <c r="D26" i="17"/>
  <c r="E26" i="17"/>
  <c r="F26" i="17"/>
  <c r="I26" i="17"/>
  <c r="J26" i="17"/>
  <c r="M26" i="17" s="1"/>
  <c r="U26" i="17" s="1"/>
  <c r="U27" i="17" s="1"/>
  <c r="C27" i="17"/>
  <c r="D27" i="17"/>
  <c r="E33" i="17"/>
  <c r="E34" i="17"/>
  <c r="E35" i="17"/>
  <c r="E36" i="17"/>
  <c r="E37" i="17"/>
  <c r="D38" i="17"/>
  <c r="E38" i="17"/>
  <c r="V38" i="17" s="1"/>
  <c r="W38" i="17" s="1"/>
  <c r="E42" i="17"/>
  <c r="E43" i="17"/>
  <c r="E44" i="17"/>
  <c r="E45" i="17"/>
  <c r="E46" i="17"/>
  <c r="D47" i="17"/>
  <c r="E47" i="17"/>
  <c r="V47" i="17" s="1"/>
  <c r="W47" i="17" s="1"/>
  <c r="E50" i="17"/>
  <c r="E51" i="17"/>
  <c r="D52" i="17"/>
  <c r="E52" i="17"/>
  <c r="V52" i="17" s="1"/>
  <c r="W52" i="17" s="1"/>
  <c r="E56" i="17"/>
  <c r="V56" i="17"/>
  <c r="W56" i="17" s="1"/>
  <c r="E57" i="17"/>
  <c r="V57" i="17" s="1"/>
  <c r="W57" i="17" s="1"/>
  <c r="V59" i="17"/>
  <c r="W59" i="17"/>
  <c r="E64" i="17"/>
  <c r="V64" i="17"/>
  <c r="W64" i="17" s="1"/>
  <c r="I75" i="17"/>
  <c r="D8" i="16"/>
  <c r="E8" i="16"/>
  <c r="F8" i="16"/>
  <c r="G8" i="16"/>
  <c r="H8" i="16"/>
  <c r="I8" i="16" s="1"/>
  <c r="J8" i="16" s="1"/>
  <c r="M8" i="16" s="1"/>
  <c r="D9" i="16"/>
  <c r="E9" i="16"/>
  <c r="F9" i="16" s="1"/>
  <c r="J9" i="16" s="1"/>
  <c r="M9" i="16" s="1"/>
  <c r="O9" i="16" s="1"/>
  <c r="O16" i="16" s="1"/>
  <c r="G9" i="16"/>
  <c r="H9" i="16"/>
  <c r="I9" i="16"/>
  <c r="D10" i="16"/>
  <c r="E10" i="16"/>
  <c r="F10" i="16"/>
  <c r="J10" i="16" s="1"/>
  <c r="M10" i="16" s="1"/>
  <c r="P10" i="16" s="1"/>
  <c r="H10" i="16"/>
  <c r="I10" i="16"/>
  <c r="D11" i="16"/>
  <c r="E11" i="16"/>
  <c r="F11" i="16"/>
  <c r="I11" i="16"/>
  <c r="J11" i="16"/>
  <c r="M11" i="16" s="1"/>
  <c r="Q11" i="16" s="1"/>
  <c r="Q16" i="16" s="1"/>
  <c r="D12" i="16"/>
  <c r="E12" i="16"/>
  <c r="F12" i="16" s="1"/>
  <c r="J12" i="16" s="1"/>
  <c r="M12" i="16" s="1"/>
  <c r="R12" i="16" s="1"/>
  <c r="I12" i="16"/>
  <c r="D13" i="16"/>
  <c r="E13" i="16"/>
  <c r="F13" i="16"/>
  <c r="I13" i="16"/>
  <c r="J13" i="16"/>
  <c r="M13" i="16" s="1"/>
  <c r="S13" i="16" s="1"/>
  <c r="S16" i="16" s="1"/>
  <c r="D14" i="16"/>
  <c r="E14" i="16"/>
  <c r="F14" i="16" s="1"/>
  <c r="J14" i="16" s="1"/>
  <c r="M14" i="16" s="1"/>
  <c r="T14" i="16" s="1"/>
  <c r="T16" i="16" s="1"/>
  <c r="I14" i="16"/>
  <c r="D15" i="16"/>
  <c r="E15" i="16"/>
  <c r="F15" i="16"/>
  <c r="I15" i="16"/>
  <c r="J15" i="16"/>
  <c r="M15" i="16" s="1"/>
  <c r="U15" i="16" s="1"/>
  <c r="U16" i="16" s="1"/>
  <c r="C16" i="16"/>
  <c r="D16" i="16"/>
  <c r="P16" i="16"/>
  <c r="R16" i="16"/>
  <c r="D19" i="16"/>
  <c r="E19" i="16"/>
  <c r="F19" i="16"/>
  <c r="G19" i="16"/>
  <c r="H19" i="16"/>
  <c r="I19" i="16" s="1"/>
  <c r="J19" i="16"/>
  <c r="M19" i="16" s="1"/>
  <c r="D20" i="16"/>
  <c r="E20" i="16"/>
  <c r="F20" i="16" s="1"/>
  <c r="G20" i="16"/>
  <c r="H20" i="16"/>
  <c r="I20" i="16"/>
  <c r="D21" i="16"/>
  <c r="D27" i="16" s="1"/>
  <c r="E21" i="16"/>
  <c r="F21" i="16"/>
  <c r="H21" i="16"/>
  <c r="I21" i="16"/>
  <c r="D22" i="16"/>
  <c r="E22" i="16"/>
  <c r="F22" i="16"/>
  <c r="I22" i="16"/>
  <c r="J22" i="16"/>
  <c r="M22" i="16" s="1"/>
  <c r="Q22" i="16" s="1"/>
  <c r="Q27" i="16" s="1"/>
  <c r="D23" i="16"/>
  <c r="E23" i="16"/>
  <c r="F23" i="16" s="1"/>
  <c r="I23" i="16"/>
  <c r="D24" i="16"/>
  <c r="E24" i="16"/>
  <c r="F24" i="16"/>
  <c r="I24" i="16"/>
  <c r="J24" i="16"/>
  <c r="M24" i="16" s="1"/>
  <c r="S24" i="16" s="1"/>
  <c r="S27" i="16" s="1"/>
  <c r="D25" i="16"/>
  <c r="E25" i="16"/>
  <c r="F25" i="16" s="1"/>
  <c r="I25" i="16"/>
  <c r="D26" i="16"/>
  <c r="E26" i="16"/>
  <c r="F26" i="16"/>
  <c r="I26" i="16"/>
  <c r="J26" i="16"/>
  <c r="M26" i="16" s="1"/>
  <c r="U26" i="16" s="1"/>
  <c r="U27" i="16" s="1"/>
  <c r="C27" i="16"/>
  <c r="E33" i="16"/>
  <c r="E34" i="16"/>
  <c r="E35" i="16"/>
  <c r="E36" i="16"/>
  <c r="E37" i="16"/>
  <c r="D38" i="16"/>
  <c r="E38" i="16"/>
  <c r="V38" i="16" s="1"/>
  <c r="W38" i="16" s="1"/>
  <c r="E42" i="16"/>
  <c r="E43" i="16"/>
  <c r="E44" i="16"/>
  <c r="E45" i="16"/>
  <c r="E46" i="16"/>
  <c r="D47" i="16"/>
  <c r="E47" i="16"/>
  <c r="V47" i="16" s="1"/>
  <c r="W47" i="16" s="1"/>
  <c r="E50" i="16"/>
  <c r="E51" i="16"/>
  <c r="D52" i="16"/>
  <c r="E52" i="16"/>
  <c r="V52" i="16" s="1"/>
  <c r="W52" i="16"/>
  <c r="E55" i="16"/>
  <c r="E56" i="16"/>
  <c r="D57" i="16"/>
  <c r="E57" i="16"/>
  <c r="V57" i="16" s="1"/>
  <c r="W57" i="16" s="1"/>
  <c r="E61" i="16"/>
  <c r="V61" i="16"/>
  <c r="W61" i="16" s="1"/>
  <c r="E62" i="16"/>
  <c r="V62" i="16" s="1"/>
  <c r="W62" i="16" s="1"/>
  <c r="V64" i="16"/>
  <c r="W64" i="16"/>
  <c r="E70" i="16"/>
  <c r="V70" i="16"/>
  <c r="W70" i="16" s="1"/>
  <c r="V73" i="16"/>
  <c r="W73" i="16" s="1"/>
  <c r="I81" i="16"/>
  <c r="D8" i="15"/>
  <c r="E8" i="15"/>
  <c r="F8" i="15"/>
  <c r="J8" i="15" s="1"/>
  <c r="M8" i="15" s="1"/>
  <c r="G8" i="15"/>
  <c r="H8" i="15"/>
  <c r="I8" i="15" s="1"/>
  <c r="D9" i="15"/>
  <c r="E9" i="15"/>
  <c r="F9" i="15" s="1"/>
  <c r="J9" i="15" s="1"/>
  <c r="G9" i="15"/>
  <c r="H9" i="15"/>
  <c r="I9" i="15"/>
  <c r="M9" i="15"/>
  <c r="O9" i="15" s="1"/>
  <c r="O16" i="15" s="1"/>
  <c r="D10" i="15"/>
  <c r="E10" i="15"/>
  <c r="F10" i="15"/>
  <c r="J10" i="15" s="1"/>
  <c r="M10" i="15" s="1"/>
  <c r="P10" i="15" s="1"/>
  <c r="P16" i="15" s="1"/>
  <c r="H10" i="15"/>
  <c r="I10" i="15"/>
  <c r="D11" i="15"/>
  <c r="E11" i="15"/>
  <c r="F11" i="15"/>
  <c r="I11" i="15"/>
  <c r="J11" i="15"/>
  <c r="M11" i="15" s="1"/>
  <c r="Q11" i="15" s="1"/>
  <c r="Q16" i="15" s="1"/>
  <c r="D12" i="15"/>
  <c r="E12" i="15"/>
  <c r="F12" i="15" s="1"/>
  <c r="J12" i="15" s="1"/>
  <c r="M12" i="15" s="1"/>
  <c r="R12" i="15" s="1"/>
  <c r="R16" i="15" s="1"/>
  <c r="I12" i="15"/>
  <c r="D13" i="15"/>
  <c r="E13" i="15"/>
  <c r="F13" i="15"/>
  <c r="I13" i="15"/>
  <c r="J13" i="15"/>
  <c r="M13" i="15" s="1"/>
  <c r="S13" i="15" s="1"/>
  <c r="S16" i="15" s="1"/>
  <c r="D14" i="15"/>
  <c r="E14" i="15"/>
  <c r="F14" i="15" s="1"/>
  <c r="J14" i="15" s="1"/>
  <c r="M14" i="15" s="1"/>
  <c r="T14" i="15" s="1"/>
  <c r="T16" i="15" s="1"/>
  <c r="I14" i="15"/>
  <c r="D15" i="15"/>
  <c r="E15" i="15"/>
  <c r="F15" i="15"/>
  <c r="I15" i="15"/>
  <c r="J15" i="15"/>
  <c r="M15" i="15" s="1"/>
  <c r="U15" i="15" s="1"/>
  <c r="U16" i="15" s="1"/>
  <c r="C16" i="15"/>
  <c r="D16" i="15"/>
  <c r="D19" i="15"/>
  <c r="E19" i="15"/>
  <c r="F19" i="15"/>
  <c r="G19" i="15"/>
  <c r="H19" i="15"/>
  <c r="I19" i="15" s="1"/>
  <c r="J19" i="15" s="1"/>
  <c r="M19" i="15" s="1"/>
  <c r="D20" i="15"/>
  <c r="E20" i="15"/>
  <c r="F20" i="15" s="1"/>
  <c r="J20" i="15" s="1"/>
  <c r="M20" i="15" s="1"/>
  <c r="O20" i="15" s="1"/>
  <c r="O27" i="15" s="1"/>
  <c r="G20" i="15"/>
  <c r="H20" i="15"/>
  <c r="I20" i="15"/>
  <c r="D21" i="15"/>
  <c r="E21" i="15"/>
  <c r="F21" i="15"/>
  <c r="J21" i="15" s="1"/>
  <c r="M21" i="15" s="1"/>
  <c r="P21" i="15" s="1"/>
  <c r="P27" i="15" s="1"/>
  <c r="H21" i="15"/>
  <c r="I21" i="15"/>
  <c r="D22" i="15"/>
  <c r="E22" i="15"/>
  <c r="F22" i="15"/>
  <c r="I22" i="15"/>
  <c r="J22" i="15"/>
  <c r="M22" i="15" s="1"/>
  <c r="Q22" i="15" s="1"/>
  <c r="Q27" i="15" s="1"/>
  <c r="D23" i="15"/>
  <c r="E23" i="15"/>
  <c r="F23" i="15" s="1"/>
  <c r="J23" i="15" s="1"/>
  <c r="M23" i="15" s="1"/>
  <c r="R23" i="15" s="1"/>
  <c r="R27" i="15" s="1"/>
  <c r="I23" i="15"/>
  <c r="D24" i="15"/>
  <c r="E24" i="15"/>
  <c r="F24" i="15"/>
  <c r="I24" i="15"/>
  <c r="J24" i="15"/>
  <c r="M24" i="15" s="1"/>
  <c r="S24" i="15" s="1"/>
  <c r="S27" i="15" s="1"/>
  <c r="D25" i="15"/>
  <c r="E25" i="15"/>
  <c r="F25" i="15" s="1"/>
  <c r="J25" i="15" s="1"/>
  <c r="M25" i="15" s="1"/>
  <c r="T25" i="15" s="1"/>
  <c r="T27" i="15" s="1"/>
  <c r="I25" i="15"/>
  <c r="D26" i="15"/>
  <c r="E26" i="15"/>
  <c r="F26" i="15"/>
  <c r="I26" i="15"/>
  <c r="J26" i="15"/>
  <c r="M26" i="15" s="1"/>
  <c r="U26" i="15" s="1"/>
  <c r="U27" i="15" s="1"/>
  <c r="C27" i="15"/>
  <c r="D27" i="15"/>
  <c r="E33" i="15"/>
  <c r="E34" i="15"/>
  <c r="E35" i="15"/>
  <c r="E36" i="15"/>
  <c r="E37" i="15"/>
  <c r="D38" i="15"/>
  <c r="E38" i="15"/>
  <c r="V38" i="15" s="1"/>
  <c r="W38" i="15" s="1"/>
  <c r="E42" i="15"/>
  <c r="E43" i="15"/>
  <c r="E47" i="15" s="1"/>
  <c r="V47" i="15" s="1"/>
  <c r="W47" i="15" s="1"/>
  <c r="E44" i="15"/>
  <c r="E45" i="15"/>
  <c r="E46" i="15"/>
  <c r="D47" i="15"/>
  <c r="E50" i="15"/>
  <c r="E52" i="15" s="1"/>
  <c r="V52" i="15" s="1"/>
  <c r="W52" i="15" s="1"/>
  <c r="E51" i="15"/>
  <c r="D52" i="15"/>
  <c r="E56" i="15"/>
  <c r="V56" i="15" s="1"/>
  <c r="W56" i="15" s="1"/>
  <c r="E57" i="15"/>
  <c r="V57" i="15"/>
  <c r="W57" i="15" s="1"/>
  <c r="E64" i="15"/>
  <c r="V64" i="15" s="1"/>
  <c r="W64" i="15" s="1"/>
  <c r="V66" i="15"/>
  <c r="W66" i="15"/>
  <c r="I75" i="15"/>
  <c r="D8" i="14"/>
  <c r="E8" i="14"/>
  <c r="F8" i="14"/>
  <c r="G8" i="14"/>
  <c r="H8" i="14"/>
  <c r="I8" i="14" s="1"/>
  <c r="J8" i="14" s="1"/>
  <c r="M8" i="14" s="1"/>
  <c r="D9" i="14"/>
  <c r="E9" i="14"/>
  <c r="F9" i="14" s="1"/>
  <c r="J9" i="14" s="1"/>
  <c r="M9" i="14" s="1"/>
  <c r="O9" i="14" s="1"/>
  <c r="O16" i="14" s="1"/>
  <c r="G9" i="14"/>
  <c r="H9" i="14"/>
  <c r="I9" i="14"/>
  <c r="D10" i="14"/>
  <c r="E10" i="14"/>
  <c r="F10" i="14"/>
  <c r="J10" i="14" s="1"/>
  <c r="M10" i="14" s="1"/>
  <c r="P10" i="14" s="1"/>
  <c r="P16" i="14" s="1"/>
  <c r="H10" i="14"/>
  <c r="I10" i="14"/>
  <c r="D11" i="14"/>
  <c r="E11" i="14"/>
  <c r="F11" i="14"/>
  <c r="I11" i="14"/>
  <c r="J11" i="14"/>
  <c r="M11" i="14" s="1"/>
  <c r="Q11" i="14" s="1"/>
  <c r="Q16" i="14" s="1"/>
  <c r="D12" i="14"/>
  <c r="E12" i="14"/>
  <c r="F12" i="14" s="1"/>
  <c r="J12" i="14" s="1"/>
  <c r="M12" i="14" s="1"/>
  <c r="R12" i="14" s="1"/>
  <c r="R16" i="14" s="1"/>
  <c r="I12" i="14"/>
  <c r="D13" i="14"/>
  <c r="E13" i="14"/>
  <c r="F13" i="14"/>
  <c r="I13" i="14"/>
  <c r="J13" i="14"/>
  <c r="M13" i="14" s="1"/>
  <c r="S13" i="14" s="1"/>
  <c r="S16" i="14" s="1"/>
  <c r="D14" i="14"/>
  <c r="E14" i="14"/>
  <c r="F14" i="14" s="1"/>
  <c r="J14" i="14" s="1"/>
  <c r="M14" i="14" s="1"/>
  <c r="T14" i="14" s="1"/>
  <c r="T16" i="14" s="1"/>
  <c r="I14" i="14"/>
  <c r="D15" i="14"/>
  <c r="E15" i="14"/>
  <c r="F15" i="14"/>
  <c r="I15" i="14"/>
  <c r="J15" i="14"/>
  <c r="M15" i="14" s="1"/>
  <c r="U15" i="14" s="1"/>
  <c r="U16" i="14" s="1"/>
  <c r="C16" i="14"/>
  <c r="D16" i="14"/>
  <c r="D19" i="14"/>
  <c r="E19" i="14"/>
  <c r="F19" i="14"/>
  <c r="G19" i="14"/>
  <c r="H19" i="14"/>
  <c r="I19" i="14" s="1"/>
  <c r="J19" i="14" s="1"/>
  <c r="M19" i="14" s="1"/>
  <c r="D20" i="14"/>
  <c r="E20" i="14"/>
  <c r="F20" i="14" s="1"/>
  <c r="J20" i="14" s="1"/>
  <c r="M20" i="14" s="1"/>
  <c r="O20" i="14" s="1"/>
  <c r="O27" i="14" s="1"/>
  <c r="G20" i="14"/>
  <c r="H20" i="14"/>
  <c r="I20" i="14"/>
  <c r="D21" i="14"/>
  <c r="E21" i="14"/>
  <c r="F21" i="14"/>
  <c r="J21" i="14" s="1"/>
  <c r="M21" i="14" s="1"/>
  <c r="P21" i="14" s="1"/>
  <c r="P27" i="14" s="1"/>
  <c r="H21" i="14"/>
  <c r="I21" i="14"/>
  <c r="D22" i="14"/>
  <c r="E22" i="14"/>
  <c r="F22" i="14"/>
  <c r="I22" i="14"/>
  <c r="J22" i="14"/>
  <c r="M22" i="14" s="1"/>
  <c r="Q22" i="14" s="1"/>
  <c r="Q27" i="14" s="1"/>
  <c r="D23" i="14"/>
  <c r="E23" i="14"/>
  <c r="F23" i="14" s="1"/>
  <c r="J23" i="14" s="1"/>
  <c r="M23" i="14" s="1"/>
  <c r="R23" i="14" s="1"/>
  <c r="R27" i="14" s="1"/>
  <c r="I23" i="14"/>
  <c r="D24" i="14"/>
  <c r="E24" i="14"/>
  <c r="F24" i="14"/>
  <c r="I24" i="14"/>
  <c r="J24" i="14"/>
  <c r="M24" i="14" s="1"/>
  <c r="S24" i="14" s="1"/>
  <c r="S27" i="14" s="1"/>
  <c r="D25" i="14"/>
  <c r="E25" i="14"/>
  <c r="F25" i="14" s="1"/>
  <c r="J25" i="14" s="1"/>
  <c r="M25" i="14" s="1"/>
  <c r="T25" i="14" s="1"/>
  <c r="T27" i="14" s="1"/>
  <c r="I25" i="14"/>
  <c r="D26" i="14"/>
  <c r="E26" i="14"/>
  <c r="F26" i="14"/>
  <c r="I26" i="14"/>
  <c r="J26" i="14"/>
  <c r="M26" i="14" s="1"/>
  <c r="U26" i="14" s="1"/>
  <c r="U27" i="14" s="1"/>
  <c r="C27" i="14"/>
  <c r="D27" i="14"/>
  <c r="E33" i="14"/>
  <c r="E34" i="14"/>
  <c r="E35" i="14"/>
  <c r="E36" i="14"/>
  <c r="E37" i="14"/>
  <c r="D38" i="14"/>
  <c r="E38" i="14"/>
  <c r="V38" i="14" s="1"/>
  <c r="W38" i="14" s="1"/>
  <c r="E42" i="14"/>
  <c r="E43" i="14"/>
  <c r="E44" i="14"/>
  <c r="E45" i="14"/>
  <c r="E46" i="14"/>
  <c r="D47" i="14"/>
  <c r="E47" i="14"/>
  <c r="V47" i="14" s="1"/>
  <c r="W47" i="14" s="1"/>
  <c r="E50" i="14"/>
  <c r="E51" i="14"/>
  <c r="D52" i="14"/>
  <c r="E52" i="14"/>
  <c r="V52" i="14" s="1"/>
  <c r="W52" i="14" s="1"/>
  <c r="E56" i="14"/>
  <c r="V56" i="14"/>
  <c r="W56" i="14" s="1"/>
  <c r="E57" i="14"/>
  <c r="V57" i="14" s="1"/>
  <c r="W57" i="14" s="1"/>
  <c r="V59" i="14"/>
  <c r="W59" i="14"/>
  <c r="E64" i="14"/>
  <c r="V64" i="14"/>
  <c r="W64" i="14" s="1"/>
  <c r="I75" i="14"/>
  <c r="D8" i="13"/>
  <c r="E8" i="13"/>
  <c r="F8" i="13"/>
  <c r="J8" i="13" s="1"/>
  <c r="M8" i="13" s="1"/>
  <c r="G8" i="13"/>
  <c r="H8" i="13"/>
  <c r="I8" i="13" s="1"/>
  <c r="D9" i="13"/>
  <c r="E9" i="13"/>
  <c r="F9" i="13" s="1"/>
  <c r="J9" i="13" s="1"/>
  <c r="G9" i="13"/>
  <c r="H9" i="13"/>
  <c r="I9" i="13"/>
  <c r="M9" i="13"/>
  <c r="O9" i="13" s="1"/>
  <c r="O16" i="13" s="1"/>
  <c r="D10" i="13"/>
  <c r="E10" i="13"/>
  <c r="F10" i="13"/>
  <c r="H10" i="13"/>
  <c r="I10" i="13"/>
  <c r="D11" i="13"/>
  <c r="E11" i="13"/>
  <c r="F11" i="13"/>
  <c r="I11" i="13"/>
  <c r="J11" i="13"/>
  <c r="M11" i="13" s="1"/>
  <c r="Q11" i="13"/>
  <c r="Q16" i="13" s="1"/>
  <c r="D12" i="13"/>
  <c r="E12" i="13"/>
  <c r="F12" i="13" s="1"/>
  <c r="J12" i="13" s="1"/>
  <c r="I12" i="13"/>
  <c r="M12" i="13"/>
  <c r="R12" i="13" s="1"/>
  <c r="R16" i="13" s="1"/>
  <c r="D13" i="13"/>
  <c r="E13" i="13"/>
  <c r="F13" i="13"/>
  <c r="I13" i="13"/>
  <c r="J13" i="13"/>
  <c r="M13" i="13" s="1"/>
  <c r="S13" i="13"/>
  <c r="S16" i="13" s="1"/>
  <c r="D14" i="13"/>
  <c r="E14" i="13"/>
  <c r="F14" i="13" s="1"/>
  <c r="J14" i="13" s="1"/>
  <c r="I14" i="13"/>
  <c r="M14" i="13"/>
  <c r="T14" i="13" s="1"/>
  <c r="D15" i="13"/>
  <c r="E15" i="13"/>
  <c r="F15" i="13"/>
  <c r="I15" i="13"/>
  <c r="J15" i="13"/>
  <c r="M15" i="13" s="1"/>
  <c r="U15" i="13"/>
  <c r="U16" i="13" s="1"/>
  <c r="C16" i="13"/>
  <c r="D16" i="13"/>
  <c r="T16" i="13"/>
  <c r="D19" i="13"/>
  <c r="E19" i="13"/>
  <c r="F19" i="13"/>
  <c r="J19" i="13" s="1"/>
  <c r="M19" i="13" s="1"/>
  <c r="G19" i="13"/>
  <c r="H19" i="13"/>
  <c r="I19" i="13" s="1"/>
  <c r="D20" i="13"/>
  <c r="E20" i="13"/>
  <c r="F20" i="13" s="1"/>
  <c r="J20" i="13" s="1"/>
  <c r="G20" i="13"/>
  <c r="H20" i="13"/>
  <c r="I20" i="13"/>
  <c r="M20" i="13"/>
  <c r="O20" i="13" s="1"/>
  <c r="O27" i="13" s="1"/>
  <c r="D21" i="13"/>
  <c r="E21" i="13"/>
  <c r="F21" i="13"/>
  <c r="H21" i="13"/>
  <c r="I21" i="13"/>
  <c r="D22" i="13"/>
  <c r="E22" i="13"/>
  <c r="F22" i="13"/>
  <c r="I22" i="13"/>
  <c r="J22" i="13"/>
  <c r="M22" i="13" s="1"/>
  <c r="Q22" i="13"/>
  <c r="Q27" i="13" s="1"/>
  <c r="D23" i="13"/>
  <c r="E23" i="13"/>
  <c r="F23" i="13" s="1"/>
  <c r="J23" i="13" s="1"/>
  <c r="I23" i="13"/>
  <c r="M23" i="13"/>
  <c r="R23" i="13" s="1"/>
  <c r="R27" i="13" s="1"/>
  <c r="D24" i="13"/>
  <c r="E24" i="13"/>
  <c r="F24" i="13"/>
  <c r="I24" i="13"/>
  <c r="J24" i="13"/>
  <c r="M24" i="13" s="1"/>
  <c r="S24" i="13"/>
  <c r="S27" i="13" s="1"/>
  <c r="D25" i="13"/>
  <c r="E25" i="13"/>
  <c r="F25" i="13" s="1"/>
  <c r="J25" i="13" s="1"/>
  <c r="I25" i="13"/>
  <c r="M25" i="13"/>
  <c r="T25" i="13" s="1"/>
  <c r="D26" i="13"/>
  <c r="E26" i="13"/>
  <c r="F26" i="13"/>
  <c r="I26" i="13"/>
  <c r="J26" i="13"/>
  <c r="M26" i="13" s="1"/>
  <c r="U26" i="13"/>
  <c r="U27" i="13" s="1"/>
  <c r="C27" i="13"/>
  <c r="D27" i="13"/>
  <c r="T27" i="13"/>
  <c r="E33" i="13"/>
  <c r="E34" i="13"/>
  <c r="E38" i="13" s="1"/>
  <c r="V38" i="13" s="1"/>
  <c r="W38" i="13" s="1"/>
  <c r="E35" i="13"/>
  <c r="E36" i="13"/>
  <c r="E37" i="13"/>
  <c r="D38" i="13"/>
  <c r="E42" i="13"/>
  <c r="E43" i="13"/>
  <c r="E47" i="13" s="1"/>
  <c r="V47" i="13" s="1"/>
  <c r="W47" i="13" s="1"/>
  <c r="E44" i="13"/>
  <c r="E45" i="13"/>
  <c r="E46" i="13"/>
  <c r="D47" i="13"/>
  <c r="E50" i="13"/>
  <c r="E52" i="13" s="1"/>
  <c r="V52" i="13" s="1"/>
  <c r="W52" i="13" s="1"/>
  <c r="E51" i="13"/>
  <c r="D52" i="13"/>
  <c r="E56" i="13"/>
  <c r="V56" i="13" s="1"/>
  <c r="W56" i="13" s="1"/>
  <c r="E57" i="13"/>
  <c r="V57" i="13"/>
  <c r="W57" i="13" s="1"/>
  <c r="V59" i="13"/>
  <c r="W59" i="13" s="1"/>
  <c r="E64" i="13"/>
  <c r="V64" i="13" s="1"/>
  <c r="W64" i="13" s="1"/>
  <c r="V67" i="13"/>
  <c r="W67" i="13"/>
  <c r="I75" i="13"/>
  <c r="D8" i="12"/>
  <c r="E8" i="12"/>
  <c r="F8" i="12" s="1"/>
  <c r="J8" i="12" s="1"/>
  <c r="M8" i="12" s="1"/>
  <c r="G8" i="12"/>
  <c r="H8" i="12"/>
  <c r="I8" i="12"/>
  <c r="D9" i="12"/>
  <c r="D16" i="12" s="1"/>
  <c r="E9" i="12"/>
  <c r="F9" i="12"/>
  <c r="G9" i="12"/>
  <c r="H9" i="12"/>
  <c r="I9" i="12" s="1"/>
  <c r="J9" i="12" s="1"/>
  <c r="M9" i="12" s="1"/>
  <c r="O9" i="12" s="1"/>
  <c r="O16" i="12" s="1"/>
  <c r="D10" i="12"/>
  <c r="E10" i="12"/>
  <c r="F10" i="12" s="1"/>
  <c r="J10" i="12" s="1"/>
  <c r="M10" i="12" s="1"/>
  <c r="P10" i="12" s="1"/>
  <c r="P16" i="12" s="1"/>
  <c r="H10" i="12"/>
  <c r="I10" i="12" s="1"/>
  <c r="D11" i="12"/>
  <c r="E11" i="12"/>
  <c r="F11" i="12" s="1"/>
  <c r="J11" i="12" s="1"/>
  <c r="M11" i="12" s="1"/>
  <c r="Q11" i="12" s="1"/>
  <c r="Q16" i="12" s="1"/>
  <c r="I11" i="12"/>
  <c r="D12" i="12"/>
  <c r="E12" i="12"/>
  <c r="F12" i="12"/>
  <c r="I12" i="12"/>
  <c r="J12" i="12"/>
  <c r="M12" i="12" s="1"/>
  <c r="R12" i="12" s="1"/>
  <c r="R16" i="12" s="1"/>
  <c r="D13" i="12"/>
  <c r="E13" i="12"/>
  <c r="F13" i="12" s="1"/>
  <c r="J13" i="12" s="1"/>
  <c r="M13" i="12" s="1"/>
  <c r="S13" i="12" s="1"/>
  <c r="S16" i="12" s="1"/>
  <c r="I13" i="12"/>
  <c r="D14" i="12"/>
  <c r="E14" i="12"/>
  <c r="F14" i="12"/>
  <c r="I14" i="12"/>
  <c r="J14" i="12"/>
  <c r="M14" i="12" s="1"/>
  <c r="T14" i="12" s="1"/>
  <c r="T16" i="12" s="1"/>
  <c r="D15" i="12"/>
  <c r="E15" i="12"/>
  <c r="F15" i="12" s="1"/>
  <c r="J15" i="12" s="1"/>
  <c r="M15" i="12" s="1"/>
  <c r="U15" i="12" s="1"/>
  <c r="U16" i="12" s="1"/>
  <c r="I15" i="12"/>
  <c r="C16" i="12"/>
  <c r="D19" i="12"/>
  <c r="E19" i="12"/>
  <c r="F19" i="12" s="1"/>
  <c r="J19" i="12" s="1"/>
  <c r="M19" i="12" s="1"/>
  <c r="G19" i="12"/>
  <c r="H19" i="12"/>
  <c r="I19" i="12"/>
  <c r="D20" i="12"/>
  <c r="D27" i="12" s="1"/>
  <c r="E20" i="12"/>
  <c r="F20" i="12"/>
  <c r="G20" i="12"/>
  <c r="H20" i="12"/>
  <c r="I20" i="12" s="1"/>
  <c r="J20" i="12" s="1"/>
  <c r="M20" i="12" s="1"/>
  <c r="O20" i="12" s="1"/>
  <c r="O27" i="12" s="1"/>
  <c r="D21" i="12"/>
  <c r="E21" i="12"/>
  <c r="F21" i="12" s="1"/>
  <c r="J21" i="12" s="1"/>
  <c r="M21" i="12" s="1"/>
  <c r="P21" i="12" s="1"/>
  <c r="P27" i="12" s="1"/>
  <c r="H21" i="12"/>
  <c r="I21" i="12" s="1"/>
  <c r="D22" i="12"/>
  <c r="E22" i="12"/>
  <c r="F22" i="12" s="1"/>
  <c r="J22" i="12" s="1"/>
  <c r="M22" i="12" s="1"/>
  <c r="Q22" i="12" s="1"/>
  <c r="Q27" i="12" s="1"/>
  <c r="I22" i="12"/>
  <c r="D23" i="12"/>
  <c r="E23" i="12"/>
  <c r="F23" i="12"/>
  <c r="I23" i="12"/>
  <c r="J23" i="12"/>
  <c r="M23" i="12" s="1"/>
  <c r="R23" i="12" s="1"/>
  <c r="R27" i="12" s="1"/>
  <c r="D24" i="12"/>
  <c r="E24" i="12"/>
  <c r="F24" i="12" s="1"/>
  <c r="J24" i="12" s="1"/>
  <c r="M24" i="12" s="1"/>
  <c r="S24" i="12" s="1"/>
  <c r="S27" i="12" s="1"/>
  <c r="I24" i="12"/>
  <c r="D25" i="12"/>
  <c r="E25" i="12"/>
  <c r="F25" i="12"/>
  <c r="I25" i="12"/>
  <c r="J25" i="12"/>
  <c r="M25" i="12" s="1"/>
  <c r="T25" i="12" s="1"/>
  <c r="T27" i="12" s="1"/>
  <c r="D26" i="12"/>
  <c r="E26" i="12"/>
  <c r="F26" i="12" s="1"/>
  <c r="J26" i="12" s="1"/>
  <c r="M26" i="12" s="1"/>
  <c r="U26" i="12" s="1"/>
  <c r="U27" i="12" s="1"/>
  <c r="I26" i="12"/>
  <c r="C27" i="12"/>
  <c r="E33" i="12"/>
  <c r="E34" i="12"/>
  <c r="E38" i="12" s="1"/>
  <c r="V38" i="12" s="1"/>
  <c r="W38" i="12" s="1"/>
  <c r="E35" i="12"/>
  <c r="E36" i="12"/>
  <c r="E37" i="12"/>
  <c r="D38" i="12"/>
  <c r="E42" i="12"/>
  <c r="E43" i="12"/>
  <c r="E47" i="12" s="1"/>
  <c r="V47" i="12" s="1"/>
  <c r="W47" i="12" s="1"/>
  <c r="E44" i="12"/>
  <c r="E45" i="12"/>
  <c r="E46" i="12"/>
  <c r="D47" i="12"/>
  <c r="E50" i="12"/>
  <c r="E52" i="12" s="1"/>
  <c r="V52" i="12" s="1"/>
  <c r="W52" i="12" s="1"/>
  <c r="E51" i="12"/>
  <c r="D52" i="12"/>
  <c r="E56" i="12"/>
  <c r="V56" i="12" s="1"/>
  <c r="W56" i="12" s="1"/>
  <c r="E57" i="12"/>
  <c r="V57" i="12"/>
  <c r="W57" i="12" s="1"/>
  <c r="E64" i="12"/>
  <c r="V64" i="12" s="1"/>
  <c r="W64" i="12" s="1"/>
  <c r="V67" i="12"/>
  <c r="W67" i="12"/>
  <c r="I75" i="12"/>
  <c r="D8" i="11"/>
  <c r="E8" i="11"/>
  <c r="F8" i="11" s="1"/>
  <c r="J8" i="11" s="1"/>
  <c r="M8" i="11" s="1"/>
  <c r="G8" i="11"/>
  <c r="H8" i="11"/>
  <c r="I8" i="11"/>
  <c r="D9" i="11"/>
  <c r="D16" i="11" s="1"/>
  <c r="E9" i="11"/>
  <c r="F9" i="11"/>
  <c r="G9" i="11"/>
  <c r="H9" i="11"/>
  <c r="I9" i="11" s="1"/>
  <c r="J9" i="11" s="1"/>
  <c r="M9" i="11" s="1"/>
  <c r="O9" i="11" s="1"/>
  <c r="O16" i="11" s="1"/>
  <c r="D10" i="11"/>
  <c r="E10" i="11"/>
  <c r="F10" i="11" s="1"/>
  <c r="J10" i="11" s="1"/>
  <c r="M10" i="11" s="1"/>
  <c r="P10" i="11" s="1"/>
  <c r="P16" i="11" s="1"/>
  <c r="H10" i="11"/>
  <c r="I10" i="11" s="1"/>
  <c r="D11" i="11"/>
  <c r="E11" i="11"/>
  <c r="F11" i="11" s="1"/>
  <c r="J11" i="11" s="1"/>
  <c r="M11" i="11" s="1"/>
  <c r="Q11" i="11" s="1"/>
  <c r="Q16" i="11" s="1"/>
  <c r="I11" i="11"/>
  <c r="D12" i="11"/>
  <c r="E12" i="11"/>
  <c r="F12" i="11"/>
  <c r="I12" i="11"/>
  <c r="J12" i="11"/>
  <c r="M12" i="11" s="1"/>
  <c r="R12" i="11" s="1"/>
  <c r="R16" i="11" s="1"/>
  <c r="D13" i="11"/>
  <c r="E13" i="11"/>
  <c r="F13" i="11" s="1"/>
  <c r="J13" i="11" s="1"/>
  <c r="M13" i="11" s="1"/>
  <c r="S13" i="11" s="1"/>
  <c r="S16" i="11" s="1"/>
  <c r="I13" i="11"/>
  <c r="D14" i="11"/>
  <c r="E14" i="11"/>
  <c r="F14" i="11"/>
  <c r="I14" i="11"/>
  <c r="J14" i="11"/>
  <c r="M14" i="11" s="1"/>
  <c r="T14" i="11" s="1"/>
  <c r="T16" i="11" s="1"/>
  <c r="D15" i="11"/>
  <c r="E15" i="11"/>
  <c r="F15" i="11" s="1"/>
  <c r="J15" i="11" s="1"/>
  <c r="M15" i="11" s="1"/>
  <c r="U15" i="11" s="1"/>
  <c r="U16" i="11" s="1"/>
  <c r="I15" i="11"/>
  <c r="C16" i="11"/>
  <c r="D19" i="11"/>
  <c r="E19" i="11"/>
  <c r="F19" i="11" s="1"/>
  <c r="J19" i="11" s="1"/>
  <c r="M19" i="11" s="1"/>
  <c r="G19" i="11"/>
  <c r="H19" i="11"/>
  <c r="I19" i="11"/>
  <c r="D20" i="11"/>
  <c r="D27" i="11" s="1"/>
  <c r="E20" i="11"/>
  <c r="F20" i="11"/>
  <c r="G20" i="11"/>
  <c r="H20" i="11"/>
  <c r="I20" i="11" s="1"/>
  <c r="J20" i="11" s="1"/>
  <c r="M20" i="11" s="1"/>
  <c r="O20" i="11" s="1"/>
  <c r="O27" i="11" s="1"/>
  <c r="D21" i="11"/>
  <c r="E21" i="11"/>
  <c r="F21" i="11" s="1"/>
  <c r="J21" i="11" s="1"/>
  <c r="M21" i="11" s="1"/>
  <c r="P21" i="11" s="1"/>
  <c r="P27" i="11" s="1"/>
  <c r="H21" i="11"/>
  <c r="I21" i="11" s="1"/>
  <c r="D22" i="11"/>
  <c r="E22" i="11"/>
  <c r="F22" i="11" s="1"/>
  <c r="J22" i="11" s="1"/>
  <c r="M22" i="11" s="1"/>
  <c r="Q22" i="11" s="1"/>
  <c r="Q27" i="11" s="1"/>
  <c r="I22" i="11"/>
  <c r="D23" i="11"/>
  <c r="E23" i="11"/>
  <c r="F23" i="11"/>
  <c r="I23" i="11"/>
  <c r="J23" i="11"/>
  <c r="M23" i="11" s="1"/>
  <c r="R23" i="11" s="1"/>
  <c r="R27" i="11" s="1"/>
  <c r="D24" i="11"/>
  <c r="E24" i="11"/>
  <c r="F24" i="11" s="1"/>
  <c r="J24" i="11" s="1"/>
  <c r="M24" i="11" s="1"/>
  <c r="S24" i="11" s="1"/>
  <c r="S27" i="11" s="1"/>
  <c r="I24" i="11"/>
  <c r="D25" i="11"/>
  <c r="E25" i="11"/>
  <c r="F25" i="11"/>
  <c r="I25" i="11"/>
  <c r="J25" i="11"/>
  <c r="M25" i="11" s="1"/>
  <c r="T25" i="11" s="1"/>
  <c r="T27" i="11" s="1"/>
  <c r="D26" i="11"/>
  <c r="E26" i="11"/>
  <c r="F26" i="11" s="1"/>
  <c r="J26" i="11" s="1"/>
  <c r="M26" i="11" s="1"/>
  <c r="U26" i="11" s="1"/>
  <c r="U27" i="11" s="1"/>
  <c r="I26" i="11"/>
  <c r="C27" i="11"/>
  <c r="E33" i="11"/>
  <c r="E34" i="11"/>
  <c r="E38" i="11" s="1"/>
  <c r="V38" i="11" s="1"/>
  <c r="W38" i="11" s="1"/>
  <c r="E35" i="11"/>
  <c r="E36" i="11"/>
  <c r="E37" i="11"/>
  <c r="D38" i="11"/>
  <c r="E42" i="11"/>
  <c r="E43" i="11"/>
  <c r="E44" i="11"/>
  <c r="E45" i="11"/>
  <c r="E46" i="11"/>
  <c r="D47" i="11"/>
  <c r="E47" i="11"/>
  <c r="V47" i="11" s="1"/>
  <c r="W47" i="11" s="1"/>
  <c r="E50" i="11"/>
  <c r="E51" i="11"/>
  <c r="D52" i="11"/>
  <c r="E52" i="11"/>
  <c r="V52" i="11" s="1"/>
  <c r="E55" i="11"/>
  <c r="E56" i="11"/>
  <c r="D57" i="11"/>
  <c r="E57" i="11"/>
  <c r="V57" i="11" s="1"/>
  <c r="W57" i="11" s="1"/>
  <c r="E61" i="11"/>
  <c r="V61" i="11"/>
  <c r="W61" i="11" s="1"/>
  <c r="V62" i="11"/>
  <c r="W62" i="11" s="1"/>
  <c r="V64" i="11"/>
  <c r="W64" i="11" s="1"/>
  <c r="E69" i="11"/>
  <c r="V69" i="11" s="1"/>
  <c r="W69" i="11" s="1"/>
  <c r="I77" i="11"/>
  <c r="D8" i="10"/>
  <c r="E8" i="10"/>
  <c r="F8" i="10" s="1"/>
  <c r="J8" i="10" s="1"/>
  <c r="M8" i="10" s="1"/>
  <c r="G8" i="10"/>
  <c r="H8" i="10"/>
  <c r="I8" i="10"/>
  <c r="D9" i="10"/>
  <c r="D16" i="10" s="1"/>
  <c r="E9" i="10"/>
  <c r="F9" i="10"/>
  <c r="G9" i="10"/>
  <c r="H9" i="10"/>
  <c r="I9" i="10" s="1"/>
  <c r="J9" i="10" s="1"/>
  <c r="M9" i="10" s="1"/>
  <c r="O9" i="10" s="1"/>
  <c r="O16" i="10" s="1"/>
  <c r="D10" i="10"/>
  <c r="E10" i="10"/>
  <c r="F10" i="10" s="1"/>
  <c r="H10" i="10"/>
  <c r="I10" i="10" s="1"/>
  <c r="D11" i="10"/>
  <c r="E11" i="10"/>
  <c r="F11" i="10" s="1"/>
  <c r="J11" i="10" s="1"/>
  <c r="M11" i="10" s="1"/>
  <c r="Q11" i="10" s="1"/>
  <c r="Q16" i="10" s="1"/>
  <c r="I11" i="10"/>
  <c r="D12" i="10"/>
  <c r="E12" i="10"/>
  <c r="F12" i="10"/>
  <c r="I12" i="10"/>
  <c r="J12" i="10"/>
  <c r="M12" i="10" s="1"/>
  <c r="R12" i="10" s="1"/>
  <c r="R16" i="10" s="1"/>
  <c r="D13" i="10"/>
  <c r="E13" i="10"/>
  <c r="F13" i="10" s="1"/>
  <c r="J13" i="10" s="1"/>
  <c r="M13" i="10" s="1"/>
  <c r="S13" i="10" s="1"/>
  <c r="S16" i="10" s="1"/>
  <c r="I13" i="10"/>
  <c r="D14" i="10"/>
  <c r="E14" i="10"/>
  <c r="F14" i="10"/>
  <c r="I14" i="10"/>
  <c r="J14" i="10"/>
  <c r="M14" i="10" s="1"/>
  <c r="T14" i="10" s="1"/>
  <c r="T16" i="10" s="1"/>
  <c r="D15" i="10"/>
  <c r="E15" i="10"/>
  <c r="F15" i="10" s="1"/>
  <c r="J15" i="10" s="1"/>
  <c r="M15" i="10" s="1"/>
  <c r="U15" i="10" s="1"/>
  <c r="U16" i="10" s="1"/>
  <c r="I15" i="10"/>
  <c r="C16" i="10"/>
  <c r="D19" i="10"/>
  <c r="E19" i="10"/>
  <c r="F19" i="10" s="1"/>
  <c r="J19" i="10" s="1"/>
  <c r="M19" i="10" s="1"/>
  <c r="G19" i="10"/>
  <c r="H19" i="10"/>
  <c r="I19" i="10"/>
  <c r="D20" i="10"/>
  <c r="D27" i="10" s="1"/>
  <c r="E20" i="10"/>
  <c r="F20" i="10"/>
  <c r="G20" i="10"/>
  <c r="H20" i="10"/>
  <c r="I20" i="10" s="1"/>
  <c r="J20" i="10" s="1"/>
  <c r="M20" i="10" s="1"/>
  <c r="O20" i="10" s="1"/>
  <c r="O27" i="10" s="1"/>
  <c r="D21" i="10"/>
  <c r="E21" i="10"/>
  <c r="F21" i="10" s="1"/>
  <c r="J21" i="10" s="1"/>
  <c r="M21" i="10" s="1"/>
  <c r="P21" i="10" s="1"/>
  <c r="P27" i="10" s="1"/>
  <c r="H21" i="10"/>
  <c r="I21" i="10" s="1"/>
  <c r="D22" i="10"/>
  <c r="E22" i="10"/>
  <c r="F22" i="10" s="1"/>
  <c r="J22" i="10" s="1"/>
  <c r="M22" i="10" s="1"/>
  <c r="Q22" i="10" s="1"/>
  <c r="Q27" i="10" s="1"/>
  <c r="I22" i="10"/>
  <c r="D23" i="10"/>
  <c r="E23" i="10"/>
  <c r="F23" i="10"/>
  <c r="I23" i="10"/>
  <c r="J23" i="10"/>
  <c r="M23" i="10" s="1"/>
  <c r="R23" i="10" s="1"/>
  <c r="R27" i="10" s="1"/>
  <c r="D24" i="10"/>
  <c r="E24" i="10"/>
  <c r="F24" i="10" s="1"/>
  <c r="J24" i="10" s="1"/>
  <c r="M24" i="10" s="1"/>
  <c r="S24" i="10" s="1"/>
  <c r="S27" i="10" s="1"/>
  <c r="I24" i="10"/>
  <c r="D25" i="10"/>
  <c r="E25" i="10"/>
  <c r="F25" i="10"/>
  <c r="I25" i="10"/>
  <c r="J25" i="10"/>
  <c r="M25" i="10" s="1"/>
  <c r="T25" i="10" s="1"/>
  <c r="T27" i="10" s="1"/>
  <c r="D26" i="10"/>
  <c r="E26" i="10"/>
  <c r="F26" i="10" s="1"/>
  <c r="J26" i="10" s="1"/>
  <c r="M26" i="10" s="1"/>
  <c r="U26" i="10" s="1"/>
  <c r="U27" i="10" s="1"/>
  <c r="I26" i="10"/>
  <c r="C27" i="10"/>
  <c r="E33" i="10"/>
  <c r="E34" i="10"/>
  <c r="E38" i="10" s="1"/>
  <c r="V38" i="10" s="1"/>
  <c r="W38" i="10" s="1"/>
  <c r="E35" i="10"/>
  <c r="E36" i="10"/>
  <c r="E37" i="10"/>
  <c r="D38" i="10"/>
  <c r="E42" i="10"/>
  <c r="E43" i="10"/>
  <c r="E47" i="10" s="1"/>
  <c r="V47" i="10" s="1"/>
  <c r="W47" i="10" s="1"/>
  <c r="E44" i="10"/>
  <c r="E45" i="10"/>
  <c r="E46" i="10"/>
  <c r="D47" i="10"/>
  <c r="E50" i="10"/>
  <c r="E52" i="10" s="1"/>
  <c r="V52" i="10" s="1"/>
  <c r="W52" i="10" s="1"/>
  <c r="E51" i="10"/>
  <c r="D52" i="10"/>
  <c r="E56" i="10"/>
  <c r="V56" i="10" s="1"/>
  <c r="W56" i="10" s="1"/>
  <c r="V57" i="10"/>
  <c r="W57" i="10"/>
  <c r="E64" i="10"/>
  <c r="V64" i="10"/>
  <c r="W64" i="10" s="1"/>
  <c r="V67" i="10"/>
  <c r="W67" i="10" s="1"/>
  <c r="I75" i="10"/>
  <c r="D8" i="9"/>
  <c r="E8" i="9"/>
  <c r="F8" i="9" s="1"/>
  <c r="J8" i="9" s="1"/>
  <c r="M8" i="9" s="1"/>
  <c r="G8" i="9"/>
  <c r="H8" i="9"/>
  <c r="I8" i="9"/>
  <c r="D9" i="9"/>
  <c r="D16" i="9" s="1"/>
  <c r="E9" i="9"/>
  <c r="F9" i="9"/>
  <c r="G9" i="9"/>
  <c r="H9" i="9"/>
  <c r="I9" i="9" s="1"/>
  <c r="J9" i="9" s="1"/>
  <c r="M9" i="9" s="1"/>
  <c r="O9" i="9" s="1"/>
  <c r="O16" i="9" s="1"/>
  <c r="D10" i="9"/>
  <c r="E10" i="9"/>
  <c r="F10" i="9" s="1"/>
  <c r="H10" i="9"/>
  <c r="I10" i="9" s="1"/>
  <c r="D11" i="9"/>
  <c r="E11" i="9"/>
  <c r="F11" i="9" s="1"/>
  <c r="J11" i="9" s="1"/>
  <c r="M11" i="9" s="1"/>
  <c r="Q11" i="9" s="1"/>
  <c r="Q16" i="9" s="1"/>
  <c r="I11" i="9"/>
  <c r="D12" i="9"/>
  <c r="E12" i="9"/>
  <c r="F12" i="9"/>
  <c r="I12" i="9"/>
  <c r="J12" i="9"/>
  <c r="M12" i="9" s="1"/>
  <c r="R12" i="9" s="1"/>
  <c r="R16" i="9" s="1"/>
  <c r="D13" i="9"/>
  <c r="E13" i="9"/>
  <c r="F13" i="9" s="1"/>
  <c r="J13" i="9" s="1"/>
  <c r="M13" i="9" s="1"/>
  <c r="S13" i="9" s="1"/>
  <c r="S16" i="9" s="1"/>
  <c r="I13" i="9"/>
  <c r="D14" i="9"/>
  <c r="E14" i="9"/>
  <c r="F14" i="9"/>
  <c r="I14" i="9"/>
  <c r="J14" i="9"/>
  <c r="M14" i="9" s="1"/>
  <c r="T14" i="9" s="1"/>
  <c r="T16" i="9" s="1"/>
  <c r="D15" i="9"/>
  <c r="E15" i="9"/>
  <c r="F15" i="9" s="1"/>
  <c r="J15" i="9" s="1"/>
  <c r="M15" i="9" s="1"/>
  <c r="U15" i="9" s="1"/>
  <c r="U16" i="9" s="1"/>
  <c r="I15" i="9"/>
  <c r="C16" i="9"/>
  <c r="D19" i="9"/>
  <c r="E19" i="9"/>
  <c r="F19" i="9" s="1"/>
  <c r="J19" i="9" s="1"/>
  <c r="M19" i="9" s="1"/>
  <c r="G19" i="9"/>
  <c r="H19" i="9"/>
  <c r="I19" i="9"/>
  <c r="D20" i="9"/>
  <c r="D27" i="9" s="1"/>
  <c r="E20" i="9"/>
  <c r="F20" i="9"/>
  <c r="G20" i="9"/>
  <c r="H20" i="9"/>
  <c r="I20" i="9" s="1"/>
  <c r="J20" i="9" s="1"/>
  <c r="M20" i="9" s="1"/>
  <c r="O20" i="9" s="1"/>
  <c r="O27" i="9" s="1"/>
  <c r="D21" i="9"/>
  <c r="E21" i="9"/>
  <c r="F21" i="9" s="1"/>
  <c r="J21" i="9" s="1"/>
  <c r="M21" i="9" s="1"/>
  <c r="P21" i="9" s="1"/>
  <c r="P27" i="9" s="1"/>
  <c r="H21" i="9"/>
  <c r="I21" i="9" s="1"/>
  <c r="D22" i="9"/>
  <c r="E22" i="9"/>
  <c r="F22" i="9" s="1"/>
  <c r="J22" i="9" s="1"/>
  <c r="M22" i="9" s="1"/>
  <c r="Q22" i="9" s="1"/>
  <c r="Q27" i="9" s="1"/>
  <c r="I22" i="9"/>
  <c r="D23" i="9"/>
  <c r="E23" i="9"/>
  <c r="F23" i="9"/>
  <c r="I23" i="9"/>
  <c r="J23" i="9"/>
  <c r="M23" i="9" s="1"/>
  <c r="R23" i="9" s="1"/>
  <c r="R27" i="9" s="1"/>
  <c r="D24" i="9"/>
  <c r="E24" i="9"/>
  <c r="F24" i="9" s="1"/>
  <c r="J24" i="9" s="1"/>
  <c r="M24" i="9" s="1"/>
  <c r="S24" i="9" s="1"/>
  <c r="S27" i="9" s="1"/>
  <c r="I24" i="9"/>
  <c r="D25" i="9"/>
  <c r="E25" i="9"/>
  <c r="F25" i="9"/>
  <c r="I25" i="9"/>
  <c r="J25" i="9"/>
  <c r="M25" i="9" s="1"/>
  <c r="T25" i="9" s="1"/>
  <c r="T27" i="9" s="1"/>
  <c r="D26" i="9"/>
  <c r="E26" i="9"/>
  <c r="F26" i="9" s="1"/>
  <c r="J26" i="9" s="1"/>
  <c r="M26" i="9" s="1"/>
  <c r="U26" i="9" s="1"/>
  <c r="U27" i="9" s="1"/>
  <c r="I26" i="9"/>
  <c r="C27" i="9"/>
  <c r="E33" i="9"/>
  <c r="E34" i="9"/>
  <c r="E38" i="9" s="1"/>
  <c r="V38" i="9" s="1"/>
  <c r="W38" i="9" s="1"/>
  <c r="E35" i="9"/>
  <c r="E36" i="9"/>
  <c r="E37" i="9"/>
  <c r="D38" i="9"/>
  <c r="E42" i="9"/>
  <c r="E43" i="9"/>
  <c r="E47" i="9" s="1"/>
  <c r="V47" i="9" s="1"/>
  <c r="W47" i="9" s="1"/>
  <c r="E44" i="9"/>
  <c r="E45" i="9"/>
  <c r="E46" i="9"/>
  <c r="D47" i="9"/>
  <c r="E50" i="9"/>
  <c r="E52" i="9" s="1"/>
  <c r="V52" i="9" s="1"/>
  <c r="W52" i="9" s="1"/>
  <c r="E51" i="9"/>
  <c r="D52" i="9"/>
  <c r="E56" i="9"/>
  <c r="V56" i="9" s="1"/>
  <c r="W56" i="9" s="1"/>
  <c r="E57" i="9"/>
  <c r="V57" i="9"/>
  <c r="W57" i="9" s="1"/>
  <c r="V59" i="9"/>
  <c r="W59" i="9" s="1"/>
  <c r="E64" i="9"/>
  <c r="V64" i="9" s="1"/>
  <c r="W64" i="9" s="1"/>
  <c r="I75" i="9"/>
  <c r="D7" i="8"/>
  <c r="E7" i="8"/>
  <c r="F7" i="8"/>
  <c r="G7" i="8"/>
  <c r="H7" i="8"/>
  <c r="I7" i="8" s="1"/>
  <c r="J7" i="8" s="1"/>
  <c r="M7" i="8" s="1"/>
  <c r="D8" i="8"/>
  <c r="E8" i="8"/>
  <c r="F8" i="8" s="1"/>
  <c r="G8" i="8"/>
  <c r="H8" i="8"/>
  <c r="I8" i="8" s="1"/>
  <c r="D9" i="8"/>
  <c r="E9" i="8"/>
  <c r="F9" i="8" s="1"/>
  <c r="J9" i="8" s="1"/>
  <c r="M9" i="8" s="1"/>
  <c r="P9" i="8" s="1"/>
  <c r="P16" i="8" s="1"/>
  <c r="H9" i="8"/>
  <c r="I9" i="8" s="1"/>
  <c r="D10" i="8"/>
  <c r="E10" i="8"/>
  <c r="I10" i="8"/>
  <c r="D11" i="8"/>
  <c r="E11" i="8"/>
  <c r="F11" i="8" s="1"/>
  <c r="J11" i="8" s="1"/>
  <c r="M11" i="8" s="1"/>
  <c r="R11" i="8" s="1"/>
  <c r="R16" i="8" s="1"/>
  <c r="I11" i="8"/>
  <c r="D12" i="8"/>
  <c r="E12" i="8"/>
  <c r="I12" i="8"/>
  <c r="D13" i="8"/>
  <c r="E13" i="8"/>
  <c r="F13" i="8" s="1"/>
  <c r="J13" i="8" s="1"/>
  <c r="M13" i="8" s="1"/>
  <c r="S13" i="8" s="1"/>
  <c r="I13" i="8"/>
  <c r="D14" i="8"/>
  <c r="F14" i="8" s="1"/>
  <c r="J14" i="8" s="1"/>
  <c r="M14" i="8" s="1"/>
  <c r="T14" i="8" s="1"/>
  <c r="I14" i="8"/>
  <c r="D15" i="8"/>
  <c r="E15" i="8"/>
  <c r="I15" i="8"/>
  <c r="C16" i="8"/>
  <c r="D16" i="8"/>
  <c r="D19" i="8"/>
  <c r="E19" i="8"/>
  <c r="F19" i="8" s="1"/>
  <c r="G19" i="8"/>
  <c r="H19" i="8"/>
  <c r="D20" i="8"/>
  <c r="E20" i="8"/>
  <c r="G20" i="8"/>
  <c r="H20" i="8"/>
  <c r="I20" i="8" s="1"/>
  <c r="D21" i="8"/>
  <c r="E21" i="8"/>
  <c r="H21" i="8"/>
  <c r="I21" i="8" s="1"/>
  <c r="D22" i="8"/>
  <c r="E22" i="8"/>
  <c r="F22" i="8" s="1"/>
  <c r="J22" i="8" s="1"/>
  <c r="M22" i="8" s="1"/>
  <c r="Q22" i="8" s="1"/>
  <c r="I22" i="8"/>
  <c r="D23" i="8"/>
  <c r="E23" i="8"/>
  <c r="I23" i="8"/>
  <c r="D24" i="8"/>
  <c r="E24" i="8"/>
  <c r="F24" i="8" s="1"/>
  <c r="J24" i="8" s="1"/>
  <c r="M24" i="8" s="1"/>
  <c r="S24" i="8" s="1"/>
  <c r="I24" i="8"/>
  <c r="D25" i="8"/>
  <c r="E25" i="8"/>
  <c r="I25" i="8"/>
  <c r="D26" i="8"/>
  <c r="F26" i="8" s="1"/>
  <c r="I26" i="8"/>
  <c r="D27" i="8"/>
  <c r="E27" i="8"/>
  <c r="F27" i="8" s="1"/>
  <c r="J27" i="8" s="1"/>
  <c r="M27" i="8" s="1"/>
  <c r="U27" i="8" s="1"/>
  <c r="I27" i="8"/>
  <c r="C28" i="8"/>
  <c r="E33" i="8"/>
  <c r="E34" i="8"/>
  <c r="E35" i="8"/>
  <c r="E36" i="8"/>
  <c r="E37" i="8"/>
  <c r="D38" i="8"/>
  <c r="E42" i="8"/>
  <c r="E43" i="8"/>
  <c r="E44" i="8"/>
  <c r="E45" i="8"/>
  <c r="E46" i="8"/>
  <c r="D47" i="8"/>
  <c r="E50" i="8"/>
  <c r="E52" i="8" s="1"/>
  <c r="V52" i="8" s="1"/>
  <c r="W52" i="8" s="1"/>
  <c r="E51" i="8"/>
  <c r="D52" i="8"/>
  <c r="E57" i="8"/>
  <c r="V57" i="8" s="1"/>
  <c r="W57" i="8" s="1"/>
  <c r="V58" i="8"/>
  <c r="W58" i="8" s="1"/>
  <c r="E64" i="8"/>
  <c r="V64" i="8" s="1"/>
  <c r="W64" i="8" s="1"/>
  <c r="I73" i="8"/>
  <c r="D8" i="7"/>
  <c r="E8" i="7"/>
  <c r="F8" i="7" s="1"/>
  <c r="G8" i="7"/>
  <c r="H8" i="7"/>
  <c r="I8" i="7"/>
  <c r="D9" i="7"/>
  <c r="E9" i="7"/>
  <c r="F9" i="7"/>
  <c r="J9" i="7" s="1"/>
  <c r="M9" i="7" s="1"/>
  <c r="O9" i="7" s="1"/>
  <c r="O16" i="7" s="1"/>
  <c r="G9" i="7"/>
  <c r="H9" i="7"/>
  <c r="I9" i="7" s="1"/>
  <c r="D10" i="7"/>
  <c r="E10" i="7"/>
  <c r="F10" i="7" s="1"/>
  <c r="H10" i="7"/>
  <c r="I10" i="7" s="1"/>
  <c r="J10" i="7"/>
  <c r="M10" i="7" s="1"/>
  <c r="P10" i="7" s="1"/>
  <c r="P16" i="7" s="1"/>
  <c r="D11" i="7"/>
  <c r="E11" i="7"/>
  <c r="F11" i="7" s="1"/>
  <c r="I11" i="7"/>
  <c r="D12" i="7"/>
  <c r="E12" i="7"/>
  <c r="F12" i="7"/>
  <c r="I12" i="7"/>
  <c r="J12" i="7"/>
  <c r="M12" i="7" s="1"/>
  <c r="R12" i="7" s="1"/>
  <c r="R16" i="7" s="1"/>
  <c r="D13" i="7"/>
  <c r="E13" i="7"/>
  <c r="F13" i="7" s="1"/>
  <c r="I13" i="7"/>
  <c r="D14" i="7"/>
  <c r="F14" i="7" s="1"/>
  <c r="J14" i="7" s="1"/>
  <c r="I14" i="7"/>
  <c r="M14" i="7"/>
  <c r="T14" i="7" s="1"/>
  <c r="D15" i="7"/>
  <c r="E15" i="7"/>
  <c r="F15" i="7"/>
  <c r="I15" i="7"/>
  <c r="J15" i="7"/>
  <c r="M15" i="7" s="1"/>
  <c r="U15" i="7"/>
  <c r="U16" i="7" s="1"/>
  <c r="C16" i="7"/>
  <c r="D16" i="7"/>
  <c r="T16" i="7"/>
  <c r="D19" i="7"/>
  <c r="D27" i="7" s="1"/>
  <c r="E19" i="7"/>
  <c r="F19" i="7"/>
  <c r="J19" i="7" s="1"/>
  <c r="M19" i="7" s="1"/>
  <c r="G19" i="7"/>
  <c r="H19" i="7"/>
  <c r="I19" i="7" s="1"/>
  <c r="D20" i="7"/>
  <c r="E20" i="7"/>
  <c r="F20" i="7" s="1"/>
  <c r="J20" i="7" s="1"/>
  <c r="G20" i="7"/>
  <c r="H20" i="7"/>
  <c r="I20" i="7"/>
  <c r="M20" i="7"/>
  <c r="O20" i="7" s="1"/>
  <c r="D21" i="7"/>
  <c r="E21" i="7"/>
  <c r="F21" i="7"/>
  <c r="H21" i="7"/>
  <c r="I21" i="7"/>
  <c r="D22" i="7"/>
  <c r="E22" i="7"/>
  <c r="F22" i="7"/>
  <c r="I22" i="7"/>
  <c r="J22" i="7"/>
  <c r="M22" i="7" s="1"/>
  <c r="Q22" i="7"/>
  <c r="Q27" i="7" s="1"/>
  <c r="D23" i="7"/>
  <c r="E23" i="7"/>
  <c r="F23" i="7" s="1"/>
  <c r="J23" i="7" s="1"/>
  <c r="I23" i="7"/>
  <c r="M23" i="7"/>
  <c r="R23" i="7" s="1"/>
  <c r="R27" i="7" s="1"/>
  <c r="D24" i="7"/>
  <c r="E24" i="7"/>
  <c r="F24" i="7"/>
  <c r="I24" i="7"/>
  <c r="J24" i="7"/>
  <c r="M24" i="7" s="1"/>
  <c r="S24" i="7"/>
  <c r="D25" i="7"/>
  <c r="F25" i="7"/>
  <c r="I25" i="7"/>
  <c r="J25" i="7"/>
  <c r="M25" i="7" s="1"/>
  <c r="T25" i="7" s="1"/>
  <c r="T27" i="7" s="1"/>
  <c r="D26" i="7"/>
  <c r="E26" i="7"/>
  <c r="F26" i="7" s="1"/>
  <c r="I26" i="7"/>
  <c r="C27" i="7"/>
  <c r="O27" i="7"/>
  <c r="S27" i="7"/>
  <c r="E33" i="7"/>
  <c r="E34" i="7"/>
  <c r="E35" i="7"/>
  <c r="E36" i="7"/>
  <c r="E37" i="7"/>
  <c r="D38" i="7"/>
  <c r="E42" i="7"/>
  <c r="E43" i="7"/>
  <c r="E44" i="7"/>
  <c r="E45" i="7"/>
  <c r="E46" i="7"/>
  <c r="D47" i="7"/>
  <c r="E47" i="7"/>
  <c r="V47" i="7" s="1"/>
  <c r="W47" i="7" s="1"/>
  <c r="E51" i="7"/>
  <c r="E52" i="7"/>
  <c r="D53" i="7"/>
  <c r="E53" i="7"/>
  <c r="V53" i="7" s="1"/>
  <c r="W53" i="7"/>
  <c r="E56" i="7"/>
  <c r="E57" i="7"/>
  <c r="D58" i="7"/>
  <c r="E58" i="7"/>
  <c r="V58" i="7" s="1"/>
  <c r="W58" i="7" s="1"/>
  <c r="E64" i="7"/>
  <c r="V64" i="7"/>
  <c r="W64" i="7" s="1"/>
  <c r="V65" i="7"/>
  <c r="W65" i="7" s="1"/>
  <c r="E71" i="7"/>
  <c r="V71" i="7" s="1"/>
  <c r="W71" i="7"/>
  <c r="I80" i="7"/>
  <c r="D8" i="6"/>
  <c r="E8" i="6"/>
  <c r="F8" i="6"/>
  <c r="J8" i="6" s="1"/>
  <c r="M8" i="6" s="1"/>
  <c r="G8" i="6"/>
  <c r="H8" i="6"/>
  <c r="I8" i="6" s="1"/>
  <c r="D9" i="6"/>
  <c r="E9" i="6"/>
  <c r="F9" i="6" s="1"/>
  <c r="J9" i="6" s="1"/>
  <c r="G9" i="6"/>
  <c r="H9" i="6"/>
  <c r="I9" i="6"/>
  <c r="M9" i="6"/>
  <c r="O9" i="6" s="1"/>
  <c r="O16" i="6" s="1"/>
  <c r="D10" i="6"/>
  <c r="E10" i="6"/>
  <c r="F10" i="6"/>
  <c r="H10" i="6"/>
  <c r="I10" i="6"/>
  <c r="D11" i="6"/>
  <c r="E11" i="6"/>
  <c r="F11" i="6"/>
  <c r="I11" i="6"/>
  <c r="J11" i="6"/>
  <c r="M11" i="6" s="1"/>
  <c r="Q11" i="6" s="1"/>
  <c r="Q16" i="6" s="1"/>
  <c r="D12" i="6"/>
  <c r="E12" i="6"/>
  <c r="F12" i="6" s="1"/>
  <c r="J12" i="6" s="1"/>
  <c r="M12" i="6" s="1"/>
  <c r="R12" i="6" s="1"/>
  <c r="R16" i="6" s="1"/>
  <c r="I12" i="6"/>
  <c r="D13" i="6"/>
  <c r="E13" i="6"/>
  <c r="F13" i="6"/>
  <c r="I13" i="6"/>
  <c r="J13" i="6"/>
  <c r="M13" i="6" s="1"/>
  <c r="S13" i="6" s="1"/>
  <c r="S16" i="6" s="1"/>
  <c r="D14" i="6"/>
  <c r="E14" i="6"/>
  <c r="F14" i="6" s="1"/>
  <c r="J14" i="6" s="1"/>
  <c r="M14" i="6" s="1"/>
  <c r="T14" i="6" s="1"/>
  <c r="T16" i="6" s="1"/>
  <c r="I14" i="6"/>
  <c r="D15" i="6"/>
  <c r="E15" i="6"/>
  <c r="F15" i="6"/>
  <c r="I15" i="6"/>
  <c r="J15" i="6"/>
  <c r="M15" i="6" s="1"/>
  <c r="U15" i="6" s="1"/>
  <c r="U16" i="6" s="1"/>
  <c r="C16" i="6"/>
  <c r="D16" i="6"/>
  <c r="D19" i="6"/>
  <c r="E19" i="6"/>
  <c r="F19" i="6" s="1"/>
  <c r="J19" i="6" s="1"/>
  <c r="M19" i="6" s="1"/>
  <c r="G19" i="6"/>
  <c r="H19" i="6"/>
  <c r="I19" i="6"/>
  <c r="D20" i="6"/>
  <c r="D27" i="6" s="1"/>
  <c r="E20" i="6"/>
  <c r="F20" i="6"/>
  <c r="G20" i="6"/>
  <c r="H20" i="6"/>
  <c r="I20" i="6" s="1"/>
  <c r="J20" i="6" s="1"/>
  <c r="M20" i="6" s="1"/>
  <c r="O20" i="6" s="1"/>
  <c r="O27" i="6" s="1"/>
  <c r="D21" i="6"/>
  <c r="E21" i="6"/>
  <c r="F21" i="6" s="1"/>
  <c r="J21" i="6" s="1"/>
  <c r="M21" i="6" s="1"/>
  <c r="P21" i="6" s="1"/>
  <c r="P27" i="6" s="1"/>
  <c r="H21" i="6"/>
  <c r="I21" i="6" s="1"/>
  <c r="D22" i="6"/>
  <c r="E22" i="6"/>
  <c r="F22" i="6" s="1"/>
  <c r="J22" i="6" s="1"/>
  <c r="M22" i="6" s="1"/>
  <c r="Q22" i="6" s="1"/>
  <c r="Q27" i="6" s="1"/>
  <c r="I22" i="6"/>
  <c r="D23" i="6"/>
  <c r="E23" i="6"/>
  <c r="F23" i="6"/>
  <c r="I23" i="6"/>
  <c r="J23" i="6"/>
  <c r="M23" i="6" s="1"/>
  <c r="R23" i="6" s="1"/>
  <c r="R27" i="6" s="1"/>
  <c r="D24" i="6"/>
  <c r="E24" i="6"/>
  <c r="F24" i="6" s="1"/>
  <c r="J24" i="6" s="1"/>
  <c r="M24" i="6" s="1"/>
  <c r="S24" i="6" s="1"/>
  <c r="S27" i="6" s="1"/>
  <c r="I24" i="6"/>
  <c r="D25" i="6"/>
  <c r="E25" i="6"/>
  <c r="F25" i="6"/>
  <c r="I25" i="6"/>
  <c r="J25" i="6"/>
  <c r="M25" i="6" s="1"/>
  <c r="T25" i="6" s="1"/>
  <c r="T27" i="6" s="1"/>
  <c r="D26" i="6"/>
  <c r="E26" i="6"/>
  <c r="F26" i="6" s="1"/>
  <c r="J26" i="6" s="1"/>
  <c r="M26" i="6" s="1"/>
  <c r="U26" i="6" s="1"/>
  <c r="U27" i="6" s="1"/>
  <c r="I26" i="6"/>
  <c r="C27" i="6"/>
  <c r="E33" i="6"/>
  <c r="E34" i="6"/>
  <c r="E38" i="6" s="1"/>
  <c r="W38" i="6" s="1"/>
  <c r="X38" i="6" s="1"/>
  <c r="E35" i="6"/>
  <c r="E36" i="6"/>
  <c r="E37" i="6"/>
  <c r="D38" i="6"/>
  <c r="E42" i="6"/>
  <c r="E43" i="6"/>
  <c r="E44" i="6"/>
  <c r="E45" i="6"/>
  <c r="E46" i="6"/>
  <c r="D47" i="6"/>
  <c r="E47" i="6"/>
  <c r="W47" i="6" s="1"/>
  <c r="X47" i="6" s="1"/>
  <c r="E50" i="6"/>
  <c r="E51" i="6"/>
  <c r="D52" i="6"/>
  <c r="E52" i="6"/>
  <c r="W52" i="6" s="1"/>
  <c r="X52" i="6" s="1"/>
  <c r="E56" i="6"/>
  <c r="W56" i="6"/>
  <c r="X56" i="6" s="1"/>
  <c r="E57" i="6"/>
  <c r="W57" i="6" s="1"/>
  <c r="X57" i="6" s="1"/>
  <c r="W59" i="6"/>
  <c r="X59" i="6"/>
  <c r="E66" i="6"/>
  <c r="W66" i="6"/>
  <c r="X66" i="6" s="1"/>
  <c r="I74" i="6"/>
  <c r="D8" i="5"/>
  <c r="E8" i="5"/>
  <c r="F8" i="5" s="1"/>
  <c r="J8" i="5" s="1"/>
  <c r="M8" i="5" s="1"/>
  <c r="G8" i="5"/>
  <c r="H8" i="5"/>
  <c r="I8" i="5"/>
  <c r="D9" i="5"/>
  <c r="E9" i="5"/>
  <c r="F9" i="5"/>
  <c r="G9" i="5"/>
  <c r="H9" i="5"/>
  <c r="I9" i="5" s="1"/>
  <c r="J9" i="5" s="1"/>
  <c r="M9" i="5" s="1"/>
  <c r="O9" i="5" s="1"/>
  <c r="O16" i="5" s="1"/>
  <c r="D10" i="5"/>
  <c r="E10" i="5"/>
  <c r="F10" i="5" s="1"/>
  <c r="J10" i="5" s="1"/>
  <c r="M10" i="5" s="1"/>
  <c r="P10" i="5" s="1"/>
  <c r="P16" i="5" s="1"/>
  <c r="H10" i="5"/>
  <c r="I10" i="5" s="1"/>
  <c r="D11" i="5"/>
  <c r="E11" i="5"/>
  <c r="F11" i="5" s="1"/>
  <c r="J11" i="5" s="1"/>
  <c r="M11" i="5" s="1"/>
  <c r="Q11" i="5" s="1"/>
  <c r="Q16" i="5" s="1"/>
  <c r="I11" i="5"/>
  <c r="D12" i="5"/>
  <c r="E12" i="5"/>
  <c r="F12" i="5"/>
  <c r="I12" i="5"/>
  <c r="J12" i="5"/>
  <c r="M12" i="5" s="1"/>
  <c r="R12" i="5" s="1"/>
  <c r="R16" i="5" s="1"/>
  <c r="D13" i="5"/>
  <c r="E13" i="5"/>
  <c r="F13" i="5" s="1"/>
  <c r="J13" i="5" s="1"/>
  <c r="M13" i="5" s="1"/>
  <c r="S13" i="5" s="1"/>
  <c r="I13" i="5"/>
  <c r="D14" i="5"/>
  <c r="F14" i="5" s="1"/>
  <c r="J14" i="5" s="1"/>
  <c r="M14" i="5" s="1"/>
  <c r="T14" i="5" s="1"/>
  <c r="I14" i="5"/>
  <c r="D15" i="5"/>
  <c r="E15" i="5"/>
  <c r="F15" i="5"/>
  <c r="I15" i="5"/>
  <c r="J15" i="5"/>
  <c r="M15" i="5" s="1"/>
  <c r="U15" i="5" s="1"/>
  <c r="C16" i="5"/>
  <c r="D16" i="5"/>
  <c r="D19" i="5"/>
  <c r="D27" i="5" s="1"/>
  <c r="E19" i="5"/>
  <c r="F19" i="5"/>
  <c r="G19" i="5"/>
  <c r="H19" i="5"/>
  <c r="I19" i="5" s="1"/>
  <c r="J19" i="5" s="1"/>
  <c r="M19" i="5" s="1"/>
  <c r="D20" i="5"/>
  <c r="E20" i="5"/>
  <c r="F20" i="5" s="1"/>
  <c r="J20" i="5" s="1"/>
  <c r="M20" i="5" s="1"/>
  <c r="O20" i="5" s="1"/>
  <c r="G20" i="5"/>
  <c r="H20" i="5"/>
  <c r="I20" i="5"/>
  <c r="D21" i="5"/>
  <c r="E21" i="5"/>
  <c r="F21" i="5"/>
  <c r="J21" i="5" s="1"/>
  <c r="M21" i="5" s="1"/>
  <c r="P21" i="5" s="1"/>
  <c r="H21" i="5"/>
  <c r="I21" i="5"/>
  <c r="D22" i="5"/>
  <c r="E22" i="5"/>
  <c r="F22" i="5"/>
  <c r="I22" i="5"/>
  <c r="J22" i="5"/>
  <c r="M22" i="5" s="1"/>
  <c r="Q22" i="5" s="1"/>
  <c r="D23" i="5"/>
  <c r="E23" i="5"/>
  <c r="F23" i="5" s="1"/>
  <c r="J23" i="5" s="1"/>
  <c r="M23" i="5" s="1"/>
  <c r="R23" i="5" s="1"/>
  <c r="I23" i="5"/>
  <c r="D24" i="5"/>
  <c r="E24" i="5"/>
  <c r="F24" i="5"/>
  <c r="I24" i="5"/>
  <c r="J24" i="5"/>
  <c r="M24" i="5" s="1"/>
  <c r="S24" i="5" s="1"/>
  <c r="D25" i="5"/>
  <c r="F25" i="5"/>
  <c r="I25" i="5"/>
  <c r="J25" i="5"/>
  <c r="M25" i="5" s="1"/>
  <c r="T25" i="5" s="1"/>
  <c r="D26" i="5"/>
  <c r="E26" i="5"/>
  <c r="F26" i="5" s="1"/>
  <c r="J26" i="5" s="1"/>
  <c r="M26" i="5" s="1"/>
  <c r="U26" i="5" s="1"/>
  <c r="I26" i="5"/>
  <c r="C27" i="5"/>
  <c r="E33" i="5"/>
  <c r="E34" i="5"/>
  <c r="E38" i="5" s="1"/>
  <c r="V38" i="5" s="1"/>
  <c r="W38" i="5" s="1"/>
  <c r="E35" i="5"/>
  <c r="E36" i="5"/>
  <c r="E37" i="5"/>
  <c r="D38" i="5"/>
  <c r="E42" i="5"/>
  <c r="E43" i="5"/>
  <c r="E44" i="5"/>
  <c r="E45" i="5"/>
  <c r="E46" i="5"/>
  <c r="D47" i="5"/>
  <c r="E47" i="5"/>
  <c r="V47" i="5" s="1"/>
  <c r="W47" i="5" s="1"/>
  <c r="E51" i="5"/>
  <c r="E52" i="5"/>
  <c r="D53" i="5"/>
  <c r="E53" i="5"/>
  <c r="V53" i="5" s="1"/>
  <c r="W53" i="5" s="1"/>
  <c r="E56" i="5"/>
  <c r="E57" i="5"/>
  <c r="D58" i="5"/>
  <c r="E58" i="5"/>
  <c r="V58" i="5" s="1"/>
  <c r="W58" i="5" s="1"/>
  <c r="E62" i="5"/>
  <c r="V62" i="5"/>
  <c r="W62" i="5" s="1"/>
  <c r="E63" i="5"/>
  <c r="V63" i="5" s="1"/>
  <c r="W63" i="5" s="1"/>
  <c r="E69" i="5"/>
  <c r="V69" i="5"/>
  <c r="W69" i="5" s="1"/>
  <c r="I78" i="5"/>
  <c r="D8" i="4"/>
  <c r="E8" i="4"/>
  <c r="F8" i="4" s="1"/>
  <c r="J8" i="4" s="1"/>
  <c r="M8" i="4" s="1"/>
  <c r="G8" i="4"/>
  <c r="I8" i="4" s="1"/>
  <c r="H8" i="4"/>
  <c r="D9" i="4"/>
  <c r="D16" i="4" s="1"/>
  <c r="E9" i="4"/>
  <c r="F9" i="4"/>
  <c r="G9" i="4"/>
  <c r="H9" i="4"/>
  <c r="I9" i="4" s="1"/>
  <c r="J9" i="4" s="1"/>
  <c r="M9" i="4" s="1"/>
  <c r="O9" i="4" s="1"/>
  <c r="O16" i="4" s="1"/>
  <c r="D10" i="4"/>
  <c r="E10" i="4"/>
  <c r="F10" i="4" s="1"/>
  <c r="J10" i="4" s="1"/>
  <c r="M10" i="4" s="1"/>
  <c r="P10" i="4" s="1"/>
  <c r="P16" i="4" s="1"/>
  <c r="H10" i="4"/>
  <c r="I10" i="4" s="1"/>
  <c r="D11" i="4"/>
  <c r="E11" i="4"/>
  <c r="F11" i="4" s="1"/>
  <c r="J11" i="4" s="1"/>
  <c r="M11" i="4" s="1"/>
  <c r="Q11" i="4" s="1"/>
  <c r="Q16" i="4" s="1"/>
  <c r="I11" i="4"/>
  <c r="D12" i="4"/>
  <c r="E12" i="4"/>
  <c r="F12" i="4"/>
  <c r="J12" i="4" s="1"/>
  <c r="M12" i="4" s="1"/>
  <c r="R12" i="4" s="1"/>
  <c r="R16" i="4" s="1"/>
  <c r="I12" i="4"/>
  <c r="D13" i="4"/>
  <c r="E13" i="4"/>
  <c r="F13" i="4" s="1"/>
  <c r="J13" i="4" s="1"/>
  <c r="M13" i="4" s="1"/>
  <c r="S13" i="4" s="1"/>
  <c r="S16" i="4" s="1"/>
  <c r="I13" i="4"/>
  <c r="D14" i="4"/>
  <c r="E14" i="4"/>
  <c r="F14" i="4"/>
  <c r="J14" i="4" s="1"/>
  <c r="M14" i="4" s="1"/>
  <c r="T14" i="4" s="1"/>
  <c r="T16" i="4" s="1"/>
  <c r="I14" i="4"/>
  <c r="D15" i="4"/>
  <c r="E15" i="4"/>
  <c r="F15" i="4" s="1"/>
  <c r="J15" i="4" s="1"/>
  <c r="M15" i="4" s="1"/>
  <c r="U15" i="4" s="1"/>
  <c r="U16" i="4" s="1"/>
  <c r="I15" i="4"/>
  <c r="C16" i="4"/>
  <c r="D19" i="4"/>
  <c r="E19" i="4"/>
  <c r="F19" i="4" s="1"/>
  <c r="J19" i="4" s="1"/>
  <c r="M19" i="4" s="1"/>
  <c r="G19" i="4"/>
  <c r="H19" i="4"/>
  <c r="I19" i="4"/>
  <c r="D20" i="4"/>
  <c r="D27" i="4" s="1"/>
  <c r="E20" i="4"/>
  <c r="F20" i="4"/>
  <c r="G20" i="4"/>
  <c r="H20" i="4"/>
  <c r="I20" i="4" s="1"/>
  <c r="J20" i="4" s="1"/>
  <c r="M20" i="4" s="1"/>
  <c r="O20" i="4" s="1"/>
  <c r="O27" i="4" s="1"/>
  <c r="D21" i="4"/>
  <c r="E21" i="4"/>
  <c r="F21" i="4" s="1"/>
  <c r="J21" i="4" s="1"/>
  <c r="M21" i="4" s="1"/>
  <c r="P21" i="4" s="1"/>
  <c r="P27" i="4" s="1"/>
  <c r="H21" i="4"/>
  <c r="I21" i="4" s="1"/>
  <c r="D22" i="4"/>
  <c r="E22" i="4"/>
  <c r="F22" i="4" s="1"/>
  <c r="J22" i="4" s="1"/>
  <c r="M22" i="4" s="1"/>
  <c r="Q22" i="4" s="1"/>
  <c r="Q27" i="4" s="1"/>
  <c r="I22" i="4"/>
  <c r="D23" i="4"/>
  <c r="E23" i="4"/>
  <c r="F23" i="4"/>
  <c r="J23" i="4" s="1"/>
  <c r="M23" i="4" s="1"/>
  <c r="R23" i="4" s="1"/>
  <c r="R27" i="4" s="1"/>
  <c r="I23" i="4"/>
  <c r="D24" i="4"/>
  <c r="E24" i="4"/>
  <c r="F24" i="4" s="1"/>
  <c r="J24" i="4" s="1"/>
  <c r="M24" i="4" s="1"/>
  <c r="S24" i="4" s="1"/>
  <c r="S27" i="4" s="1"/>
  <c r="I24" i="4"/>
  <c r="D25" i="4"/>
  <c r="E25" i="4"/>
  <c r="F25" i="4"/>
  <c r="I25" i="4"/>
  <c r="J25" i="4"/>
  <c r="M25" i="4" s="1"/>
  <c r="T25" i="4" s="1"/>
  <c r="T27" i="4" s="1"/>
  <c r="D26" i="4"/>
  <c r="E26" i="4"/>
  <c r="F26" i="4" s="1"/>
  <c r="J26" i="4" s="1"/>
  <c r="M26" i="4" s="1"/>
  <c r="U26" i="4" s="1"/>
  <c r="U27" i="4" s="1"/>
  <c r="I26" i="4"/>
  <c r="C27" i="4"/>
  <c r="E33" i="4"/>
  <c r="E34" i="4"/>
  <c r="E38" i="4" s="1"/>
  <c r="V38" i="4" s="1"/>
  <c r="W38" i="4" s="1"/>
  <c r="E35" i="4"/>
  <c r="E36" i="4"/>
  <c r="E37" i="4"/>
  <c r="D38" i="4"/>
  <c r="E42" i="4"/>
  <c r="E43" i="4"/>
  <c r="E47" i="4" s="1"/>
  <c r="V47" i="4" s="1"/>
  <c r="W47" i="4" s="1"/>
  <c r="E44" i="4"/>
  <c r="E45" i="4"/>
  <c r="E46" i="4"/>
  <c r="D47" i="4"/>
  <c r="E50" i="4"/>
  <c r="E52" i="4" s="1"/>
  <c r="V52" i="4" s="1"/>
  <c r="W52" i="4" s="1"/>
  <c r="E51" i="4"/>
  <c r="D52" i="4"/>
  <c r="E55" i="4"/>
  <c r="E57" i="4" s="1"/>
  <c r="V57" i="4" s="1"/>
  <c r="W57" i="4" s="1"/>
  <c r="E56" i="4"/>
  <c r="D57" i="4"/>
  <c r="E61" i="4"/>
  <c r="V61" i="4" s="1"/>
  <c r="W61" i="4" s="1"/>
  <c r="E62" i="4"/>
  <c r="V62" i="4"/>
  <c r="W62" i="4" s="1"/>
  <c r="V64" i="4"/>
  <c r="W64" i="4" s="1"/>
  <c r="E70" i="4"/>
  <c r="V70" i="4" s="1"/>
  <c r="W70" i="4" s="1"/>
  <c r="E75" i="4"/>
  <c r="V75" i="4"/>
  <c r="W75" i="4" s="1"/>
  <c r="I83" i="4"/>
  <c r="D57" i="1"/>
  <c r="E56" i="1"/>
  <c r="E55" i="1"/>
  <c r="E57" i="1" s="1"/>
  <c r="V57" i="1" s="1"/>
  <c r="W57" i="1" s="1"/>
  <c r="I80" i="1"/>
  <c r="E69" i="1"/>
  <c r="V69" i="1" s="1"/>
  <c r="W69" i="1" s="1"/>
  <c r="D47" i="1"/>
  <c r="E46" i="1"/>
  <c r="E45" i="1"/>
  <c r="E44" i="1"/>
  <c r="E43" i="1"/>
  <c r="E42" i="1"/>
  <c r="E47" i="1" s="1"/>
  <c r="V47" i="1" s="1"/>
  <c r="W47" i="1" s="1"/>
  <c r="D38" i="1"/>
  <c r="E37" i="1"/>
  <c r="E36" i="1"/>
  <c r="E35" i="1"/>
  <c r="E34" i="1"/>
  <c r="E33" i="1"/>
  <c r="E38" i="1"/>
  <c r="V38" i="1" s="1"/>
  <c r="V62" i="1"/>
  <c r="W62" i="1"/>
  <c r="C27" i="1"/>
  <c r="W38" i="1"/>
  <c r="I26" i="1"/>
  <c r="E26" i="1"/>
  <c r="F26" i="1" s="1"/>
  <c r="J26" i="1" s="1"/>
  <c r="M26" i="1" s="1"/>
  <c r="U26" i="1" s="1"/>
  <c r="U27" i="1" s="1"/>
  <c r="D26" i="1"/>
  <c r="I25" i="1"/>
  <c r="E25" i="1"/>
  <c r="D25" i="1"/>
  <c r="F25" i="1" s="1"/>
  <c r="J25" i="1" s="1"/>
  <c r="M25" i="1" s="1"/>
  <c r="T25" i="1" s="1"/>
  <c r="T27" i="1" s="1"/>
  <c r="I24" i="1"/>
  <c r="E24" i="1"/>
  <c r="D24" i="1"/>
  <c r="F24" i="1"/>
  <c r="J24" i="1" s="1"/>
  <c r="M24" i="1" s="1"/>
  <c r="S24" i="1" s="1"/>
  <c r="S27" i="1" s="1"/>
  <c r="I23" i="1"/>
  <c r="E23" i="1"/>
  <c r="D23" i="1"/>
  <c r="I22" i="1"/>
  <c r="E22" i="1"/>
  <c r="D22" i="1"/>
  <c r="F22" i="1" s="1"/>
  <c r="J22" i="1" s="1"/>
  <c r="M22" i="1" s="1"/>
  <c r="Q22" i="1" s="1"/>
  <c r="Q27" i="1" s="1"/>
  <c r="H21" i="1"/>
  <c r="I21" i="1" s="1"/>
  <c r="E21" i="1"/>
  <c r="F21" i="1" s="1"/>
  <c r="J21" i="1" s="1"/>
  <c r="M21" i="1" s="1"/>
  <c r="P21" i="1" s="1"/>
  <c r="P27" i="1" s="1"/>
  <c r="D21" i="1"/>
  <c r="H20" i="1"/>
  <c r="G20" i="1"/>
  <c r="E20" i="1"/>
  <c r="F20" i="1" s="1"/>
  <c r="J20" i="1" s="1"/>
  <c r="M20" i="1" s="1"/>
  <c r="O20" i="1" s="1"/>
  <c r="O27" i="1" s="1"/>
  <c r="D20" i="1"/>
  <c r="H19" i="1"/>
  <c r="G19" i="1"/>
  <c r="E19" i="1"/>
  <c r="F19" i="1" s="1"/>
  <c r="J19" i="1" s="1"/>
  <c r="M19" i="1" s="1"/>
  <c r="D19" i="1"/>
  <c r="E61" i="1"/>
  <c r="V61" i="1" s="1"/>
  <c r="W61" i="1" s="1"/>
  <c r="V64" i="1"/>
  <c r="W64" i="1"/>
  <c r="D52" i="1"/>
  <c r="E50" i="1"/>
  <c r="E51" i="1"/>
  <c r="E52" i="1"/>
  <c r="V52" i="1" s="1"/>
  <c r="W52" i="1" s="1"/>
  <c r="H9" i="1"/>
  <c r="H10" i="1"/>
  <c r="I10" i="1" s="1"/>
  <c r="H8" i="1"/>
  <c r="G9" i="1"/>
  <c r="I9" i="1" s="1"/>
  <c r="G8" i="1"/>
  <c r="I8" i="1" s="1"/>
  <c r="J8" i="1" s="1"/>
  <c r="M8" i="1" s="1"/>
  <c r="E9" i="1"/>
  <c r="E10" i="1"/>
  <c r="E11" i="1"/>
  <c r="E12" i="1"/>
  <c r="E13" i="1"/>
  <c r="E14" i="1"/>
  <c r="E15" i="1"/>
  <c r="E8" i="1"/>
  <c r="D9" i="1"/>
  <c r="F9" i="1" s="1"/>
  <c r="J9" i="1" s="1"/>
  <c r="M9" i="1" s="1"/>
  <c r="O9" i="1" s="1"/>
  <c r="O16" i="1" s="1"/>
  <c r="D10" i="1"/>
  <c r="F10" i="1" s="1"/>
  <c r="D11" i="1"/>
  <c r="F11" i="1" s="1"/>
  <c r="J11" i="1" s="1"/>
  <c r="M11" i="1" s="1"/>
  <c r="Q11" i="1" s="1"/>
  <c r="Q16" i="1" s="1"/>
  <c r="D12" i="1"/>
  <c r="D13" i="1"/>
  <c r="F13" i="1"/>
  <c r="D14" i="1"/>
  <c r="F14" i="1"/>
  <c r="D15" i="1"/>
  <c r="F15" i="1"/>
  <c r="D8" i="1"/>
  <c r="F8" i="1"/>
  <c r="C16" i="1"/>
  <c r="I15" i="1"/>
  <c r="I14" i="1"/>
  <c r="I13" i="1"/>
  <c r="I12" i="1"/>
  <c r="I11" i="1"/>
  <c r="F12" i="1"/>
  <c r="J12" i="1" s="1"/>
  <c r="M12" i="1" s="1"/>
  <c r="R12" i="1" s="1"/>
  <c r="R16" i="1" s="1"/>
  <c r="I19" i="1"/>
  <c r="I20" i="1"/>
  <c r="F23" i="1"/>
  <c r="J23" i="1" s="1"/>
  <c r="M23" i="1" s="1"/>
  <c r="R23" i="1" s="1"/>
  <c r="R27" i="1" s="1"/>
  <c r="D27" i="1"/>
  <c r="D16" i="1"/>
  <c r="J14" i="1"/>
  <c r="M14" i="1" s="1"/>
  <c r="T14" i="1" s="1"/>
  <c r="T16" i="1" s="1"/>
  <c r="J15" i="1"/>
  <c r="M15" i="1" s="1"/>
  <c r="U15" i="1" s="1"/>
  <c r="U16" i="1" s="1"/>
  <c r="J13" i="1"/>
  <c r="M13" i="1" s="1"/>
  <c r="S13" i="1" s="1"/>
  <c r="S16" i="1" s="1"/>
  <c r="F8" i="21"/>
  <c r="J8" i="21" s="1"/>
  <c r="M8" i="21" s="1"/>
  <c r="F19" i="21"/>
  <c r="J19" i="21" s="1"/>
  <c r="M19" i="21" s="1"/>
  <c r="N19" i="1" l="1"/>
  <c r="N27" i="1" s="1"/>
  <c r="M27" i="1"/>
  <c r="V27" i="1" s="1"/>
  <c r="M27" i="4"/>
  <c r="V27" i="4" s="1"/>
  <c r="N19" i="4"/>
  <c r="N27" i="4" s="1"/>
  <c r="M16" i="4"/>
  <c r="V16" i="4" s="1"/>
  <c r="N8" i="4"/>
  <c r="N16" i="4" s="1"/>
  <c r="N19" i="5"/>
  <c r="M27" i="5"/>
  <c r="V27" i="5" s="1"/>
  <c r="P27" i="5"/>
  <c r="O27" i="5"/>
  <c r="N8" i="5"/>
  <c r="N16" i="5" s="1"/>
  <c r="N27" i="5" s="1"/>
  <c r="M16" i="5"/>
  <c r="V16" i="5" s="1"/>
  <c r="M27" i="6"/>
  <c r="W27" i="6" s="1"/>
  <c r="N19" i="6"/>
  <c r="N27" i="6" s="1"/>
  <c r="N8" i="6"/>
  <c r="N16" i="6" s="1"/>
  <c r="V16" i="6" s="1"/>
  <c r="N19" i="7"/>
  <c r="N27" i="7" s="1"/>
  <c r="J10" i="1"/>
  <c r="M10" i="1" s="1"/>
  <c r="P10" i="1" s="1"/>
  <c r="P16" i="1" s="1"/>
  <c r="N8" i="1"/>
  <c r="N16" i="1" s="1"/>
  <c r="M16" i="1"/>
  <c r="V16" i="1" s="1"/>
  <c r="U16" i="5"/>
  <c r="U27" i="5" s="1"/>
  <c r="T16" i="5"/>
  <c r="T27" i="5"/>
  <c r="S16" i="5"/>
  <c r="S27" i="5" s="1"/>
  <c r="R27" i="5"/>
  <c r="Q27" i="5"/>
  <c r="J10" i="6"/>
  <c r="M10" i="6" s="1"/>
  <c r="P10" i="6" s="1"/>
  <c r="P16" i="6" s="1"/>
  <c r="J26" i="7"/>
  <c r="M26" i="7" s="1"/>
  <c r="U26" i="7" s="1"/>
  <c r="U27" i="7" s="1"/>
  <c r="J21" i="7"/>
  <c r="M21" i="7" s="1"/>
  <c r="P21" i="7" s="1"/>
  <c r="P27" i="7" s="1"/>
  <c r="J13" i="7"/>
  <c r="M13" i="7" s="1"/>
  <c r="S13" i="7" s="1"/>
  <c r="S16" i="7" s="1"/>
  <c r="J11" i="7"/>
  <c r="M11" i="7" s="1"/>
  <c r="Q11" i="7" s="1"/>
  <c r="Q16" i="7" s="1"/>
  <c r="J8" i="7"/>
  <c r="M8" i="7" s="1"/>
  <c r="J10" i="9"/>
  <c r="M10" i="9" s="1"/>
  <c r="P10" i="9" s="1"/>
  <c r="P16" i="9" s="1"/>
  <c r="M16" i="9"/>
  <c r="V16" i="9" s="1"/>
  <c r="N8" i="9"/>
  <c r="N16" i="9" s="1"/>
  <c r="J10" i="10"/>
  <c r="M10" i="10" s="1"/>
  <c r="P10" i="10" s="1"/>
  <c r="P16" i="10" s="1"/>
  <c r="N8" i="10"/>
  <c r="N16" i="10" s="1"/>
  <c r="M27" i="11"/>
  <c r="V27" i="11" s="1"/>
  <c r="W27" i="11" s="1"/>
  <c r="N19" i="11"/>
  <c r="N27" i="11" s="1"/>
  <c r="M27" i="12"/>
  <c r="V27" i="12" s="1"/>
  <c r="N19" i="12"/>
  <c r="N27" i="12" s="1"/>
  <c r="N19" i="13"/>
  <c r="N27" i="13" s="1"/>
  <c r="E38" i="7"/>
  <c r="V38" i="7" s="1"/>
  <c r="W38" i="7" s="1"/>
  <c r="D28" i="8"/>
  <c r="M27" i="9"/>
  <c r="V27" i="9" s="1"/>
  <c r="N19" i="9"/>
  <c r="N27" i="9" s="1"/>
  <c r="M27" i="10"/>
  <c r="V27" i="10" s="1"/>
  <c r="N19" i="10"/>
  <c r="N27" i="10" s="1"/>
  <c r="M16" i="11"/>
  <c r="V16" i="11" s="1"/>
  <c r="N8" i="11"/>
  <c r="N16" i="11" s="1"/>
  <c r="M16" i="12"/>
  <c r="V16" i="12" s="1"/>
  <c r="N8" i="12"/>
  <c r="N16" i="12" s="1"/>
  <c r="N8" i="13"/>
  <c r="N16" i="13" s="1"/>
  <c r="E38" i="8"/>
  <c r="V38" i="8" s="1"/>
  <c r="W38" i="8" s="1"/>
  <c r="J26" i="8"/>
  <c r="M26" i="8" s="1"/>
  <c r="T26" i="8" s="1"/>
  <c r="F25" i="8"/>
  <c r="J25" i="8" s="1"/>
  <c r="M25" i="8" s="1"/>
  <c r="S25" i="8" s="1"/>
  <c r="F23" i="8"/>
  <c r="J23" i="8" s="1"/>
  <c r="M23" i="8" s="1"/>
  <c r="R23" i="8" s="1"/>
  <c r="F21" i="8"/>
  <c r="J21" i="13"/>
  <c r="M21" i="13" s="1"/>
  <c r="P21" i="13" s="1"/>
  <c r="P27" i="13" s="1"/>
  <c r="J10" i="13"/>
  <c r="M10" i="13" s="1"/>
  <c r="P10" i="13" s="1"/>
  <c r="P16" i="13" s="1"/>
  <c r="M27" i="15"/>
  <c r="V27" i="15" s="1"/>
  <c r="N19" i="15"/>
  <c r="N27" i="15" s="1"/>
  <c r="M27" i="14"/>
  <c r="V27" i="14" s="1"/>
  <c r="N19" i="14"/>
  <c r="N27" i="14" s="1"/>
  <c r="M16" i="14"/>
  <c r="V16" i="14" s="1"/>
  <c r="N8" i="14"/>
  <c r="N16" i="14" s="1"/>
  <c r="M16" i="15"/>
  <c r="V16" i="15" s="1"/>
  <c r="N8" i="15"/>
  <c r="N16" i="15" s="1"/>
  <c r="J21" i="16"/>
  <c r="M21" i="16" s="1"/>
  <c r="P21" i="16" s="1"/>
  <c r="P27" i="16" s="1"/>
  <c r="M27" i="18"/>
  <c r="V27" i="18" s="1"/>
  <c r="N19" i="18"/>
  <c r="N27" i="18" s="1"/>
  <c r="P10" i="18"/>
  <c r="P16" i="18" s="1"/>
  <c r="M16" i="18"/>
  <c r="V16" i="18" s="1"/>
  <c r="J25" i="16"/>
  <c r="M25" i="16" s="1"/>
  <c r="T25" i="16" s="1"/>
  <c r="T27" i="16" s="1"/>
  <c r="J23" i="16"/>
  <c r="M23" i="16" s="1"/>
  <c r="R23" i="16" s="1"/>
  <c r="R27" i="16" s="1"/>
  <c r="J20" i="16"/>
  <c r="M20" i="16" s="1"/>
  <c r="O20" i="16" s="1"/>
  <c r="O27" i="16" s="1"/>
  <c r="N19" i="16"/>
  <c r="N27" i="16" s="1"/>
  <c r="N8" i="16"/>
  <c r="N16" i="16" s="1"/>
  <c r="M16" i="16"/>
  <c r="V16" i="16" s="1"/>
  <c r="N19" i="17"/>
  <c r="N27" i="17" s="1"/>
  <c r="M27" i="17"/>
  <c r="V27" i="17" s="1"/>
  <c r="N8" i="17"/>
  <c r="N16" i="17" s="1"/>
  <c r="M16" i="17"/>
  <c r="V16" i="17" s="1"/>
  <c r="M27" i="19"/>
  <c r="V27" i="19" s="1"/>
  <c r="N19" i="19"/>
  <c r="N27" i="19" s="1"/>
  <c r="M16" i="19"/>
  <c r="V16" i="19" s="1"/>
  <c r="N8" i="19"/>
  <c r="N16" i="19" s="1"/>
  <c r="E38" i="20"/>
  <c r="V38" i="20" s="1"/>
  <c r="W38" i="20" s="1"/>
  <c r="D27" i="20"/>
  <c r="M16" i="20"/>
  <c r="V16" i="20" s="1"/>
  <c r="N8" i="20"/>
  <c r="N16" i="20" s="1"/>
  <c r="E70" i="20"/>
  <c r="V70" i="20" s="1"/>
  <c r="W70" i="20" s="1"/>
  <c r="J26" i="20"/>
  <c r="M26" i="20" s="1"/>
  <c r="U26" i="20" s="1"/>
  <c r="U27" i="20" s="1"/>
  <c r="J24" i="20"/>
  <c r="M24" i="20" s="1"/>
  <c r="S24" i="20" s="1"/>
  <c r="S27" i="20" s="1"/>
  <c r="J22" i="20"/>
  <c r="M22" i="20" s="1"/>
  <c r="Q22" i="20" s="1"/>
  <c r="Q27" i="20" s="1"/>
  <c r="J19" i="20"/>
  <c r="M19" i="20" s="1"/>
  <c r="F9" i="21"/>
  <c r="J9" i="21" s="1"/>
  <c r="M9" i="21" s="1"/>
  <c r="O9" i="21" s="1"/>
  <c r="O16" i="21" s="1"/>
  <c r="F12" i="21"/>
  <c r="J12" i="21" s="1"/>
  <c r="M12" i="21" s="1"/>
  <c r="R12" i="21" s="1"/>
  <c r="R16" i="21" s="1"/>
  <c r="F14" i="21"/>
  <c r="J14" i="21" s="1"/>
  <c r="M14" i="21" s="1"/>
  <c r="T14" i="21" s="1"/>
  <c r="T16" i="21" s="1"/>
  <c r="F21" i="21"/>
  <c r="J21" i="21" s="1"/>
  <c r="M21" i="21" s="1"/>
  <c r="P21" i="21" s="1"/>
  <c r="P27" i="21" s="1"/>
  <c r="F22" i="21"/>
  <c r="J22" i="21" s="1"/>
  <c r="M22" i="21" s="1"/>
  <c r="Q22" i="21" s="1"/>
  <c r="Q27" i="21" s="1"/>
  <c r="F24" i="21"/>
  <c r="J24" i="21" s="1"/>
  <c r="M24" i="21" s="1"/>
  <c r="S24" i="21" s="1"/>
  <c r="S27" i="21" s="1"/>
  <c r="F26" i="21"/>
  <c r="J26" i="21" s="1"/>
  <c r="M26" i="21" s="1"/>
  <c r="U26" i="21" s="1"/>
  <c r="U27" i="21" s="1"/>
  <c r="E57" i="21"/>
  <c r="V57" i="21" s="1"/>
  <c r="W57" i="21" s="1"/>
  <c r="J21" i="8"/>
  <c r="M21" i="8" s="1"/>
  <c r="P21" i="8" s="1"/>
  <c r="E47" i="8"/>
  <c r="V47" i="8" s="1"/>
  <c r="W47" i="8" s="1"/>
  <c r="F20" i="8"/>
  <c r="J20" i="8" s="1"/>
  <c r="M20" i="8" s="1"/>
  <c r="O20" i="8" s="1"/>
  <c r="I19" i="8"/>
  <c r="J19" i="8" s="1"/>
  <c r="M19" i="8" s="1"/>
  <c r="N19" i="8" s="1"/>
  <c r="F15" i="8"/>
  <c r="J15" i="8" s="1"/>
  <c r="M15" i="8" s="1"/>
  <c r="U15" i="8" s="1"/>
  <c r="F12" i="8"/>
  <c r="J12" i="8" s="1"/>
  <c r="M12" i="8" s="1"/>
  <c r="S12" i="8" s="1"/>
  <c r="S16" i="8" s="1"/>
  <c r="S28" i="8" s="1"/>
  <c r="F10" i="8"/>
  <c r="J10" i="8" s="1"/>
  <c r="M10" i="8" s="1"/>
  <c r="Q10" i="8" s="1"/>
  <c r="Q16" i="8" s="1"/>
  <c r="J8" i="8"/>
  <c r="M8" i="8" s="1"/>
  <c r="O8" i="8" s="1"/>
  <c r="O16" i="8" s="1"/>
  <c r="O28" i="8" s="1"/>
  <c r="M28" i="8"/>
  <c r="V28" i="8" s="1"/>
  <c r="U16" i="8"/>
  <c r="U28" i="8"/>
  <c r="T16" i="8"/>
  <c r="T28" i="8"/>
  <c r="N7" i="8"/>
  <c r="N16" i="8" s="1"/>
  <c r="M16" i="8"/>
  <c r="V16" i="8" s="1"/>
  <c r="R28" i="8"/>
  <c r="Q28" i="8"/>
  <c r="P28" i="8"/>
  <c r="D27" i="21"/>
  <c r="D16" i="21"/>
  <c r="M27" i="21"/>
  <c r="V27" i="21" s="1"/>
  <c r="W27" i="21" s="1"/>
  <c r="N19" i="21"/>
  <c r="N27" i="21" s="1"/>
  <c r="M16" i="21"/>
  <c r="V16" i="21" s="1"/>
  <c r="V74" i="21" s="1"/>
  <c r="N8" i="21"/>
  <c r="N16" i="21" s="1"/>
  <c r="W38" i="21"/>
  <c r="V74" i="11"/>
  <c r="V71" i="11"/>
  <c r="W52" i="11"/>
  <c r="N28" i="8" l="1"/>
  <c r="V69" i="17"/>
  <c r="W16" i="17"/>
  <c r="V71" i="17"/>
  <c r="V72" i="17"/>
  <c r="W27" i="17"/>
  <c r="W16" i="16"/>
  <c r="V77" i="16"/>
  <c r="W16" i="18"/>
  <c r="V74" i="18"/>
  <c r="V76" i="18"/>
  <c r="M27" i="16"/>
  <c r="V27" i="16" s="1"/>
  <c r="M16" i="13"/>
  <c r="V16" i="13" s="1"/>
  <c r="W16" i="12"/>
  <c r="V71" i="12"/>
  <c r="V69" i="12"/>
  <c r="W16" i="11"/>
  <c r="V73" i="11"/>
  <c r="W27" i="10"/>
  <c r="V72" i="10"/>
  <c r="W27" i="9"/>
  <c r="V72" i="9"/>
  <c r="M27" i="13"/>
  <c r="V27" i="13" s="1"/>
  <c r="W27" i="12"/>
  <c r="V72" i="12"/>
  <c r="M16" i="10"/>
  <c r="V16" i="10" s="1"/>
  <c r="M27" i="7"/>
  <c r="V27" i="7" s="1"/>
  <c r="M16" i="6"/>
  <c r="W16" i="6" s="1"/>
  <c r="V74" i="5"/>
  <c r="W16" i="5"/>
  <c r="V72" i="5"/>
  <c r="W27" i="5"/>
  <c r="V75" i="5"/>
  <c r="W27" i="1"/>
  <c r="V77" i="1"/>
  <c r="N19" i="20"/>
  <c r="N27" i="20" s="1"/>
  <c r="M27" i="20"/>
  <c r="V27" i="20" s="1"/>
  <c r="V75" i="20"/>
  <c r="V77" i="20"/>
  <c r="W16" i="20"/>
  <c r="W16" i="19"/>
  <c r="V75" i="19"/>
  <c r="V77" i="19"/>
  <c r="W27" i="19"/>
  <c r="V78" i="19"/>
  <c r="W27" i="18"/>
  <c r="V77" i="18"/>
  <c r="W16" i="15"/>
  <c r="V68" i="15"/>
  <c r="V70" i="15"/>
  <c r="W16" i="14"/>
  <c r="V71" i="14"/>
  <c r="V69" i="14"/>
  <c r="W27" i="14"/>
  <c r="V72" i="14"/>
  <c r="W27" i="15"/>
  <c r="V71" i="15"/>
  <c r="W16" i="9"/>
  <c r="V69" i="9"/>
  <c r="V71" i="9"/>
  <c r="N8" i="7"/>
  <c r="N16" i="7" s="1"/>
  <c r="M16" i="7"/>
  <c r="V16" i="7" s="1"/>
  <c r="V74" i="1"/>
  <c r="W16" i="1"/>
  <c r="V76" i="1"/>
  <c r="W71" i="6"/>
  <c r="X27" i="6"/>
  <c r="W16" i="4"/>
  <c r="V77" i="4"/>
  <c r="V79" i="4"/>
  <c r="W27" i="4"/>
  <c r="V80" i="4"/>
  <c r="V67" i="8"/>
  <c r="V69" i="8"/>
  <c r="W16" i="8"/>
  <c r="W28" i="8"/>
  <c r="V70" i="8"/>
  <c r="V77" i="21"/>
  <c r="W16" i="21"/>
  <c r="V76" i="21"/>
  <c r="V80" i="21"/>
  <c r="W74" i="21"/>
  <c r="V79" i="21"/>
  <c r="W71" i="11"/>
  <c r="V76" i="11"/>
  <c r="V77" i="11"/>
  <c r="W77" i="4" l="1"/>
  <c r="V82" i="4"/>
  <c r="V83" i="4"/>
  <c r="V79" i="1"/>
  <c r="W74" i="1"/>
  <c r="V80" i="1"/>
  <c r="W69" i="9"/>
  <c r="V74" i="9"/>
  <c r="V75" i="9"/>
  <c r="W69" i="14"/>
  <c r="V74" i="14"/>
  <c r="V75" i="14"/>
  <c r="V74" i="15"/>
  <c r="V75" i="15"/>
  <c r="W68" i="15"/>
  <c r="W27" i="20"/>
  <c r="V78" i="20"/>
  <c r="W72" i="5"/>
  <c r="V77" i="5"/>
  <c r="V78" i="5"/>
  <c r="W27" i="7"/>
  <c r="V77" i="7"/>
  <c r="W27" i="13"/>
  <c r="V72" i="13"/>
  <c r="W16" i="13"/>
  <c r="V71" i="13"/>
  <c r="V69" i="13"/>
  <c r="W69" i="17"/>
  <c r="V74" i="17"/>
  <c r="V75" i="17"/>
  <c r="W16" i="7"/>
  <c r="V74" i="7"/>
  <c r="V76" i="7"/>
  <c r="W75" i="19"/>
  <c r="V80" i="19"/>
  <c r="V81" i="19"/>
  <c r="V80" i="20"/>
  <c r="V81" i="20"/>
  <c r="W75" i="20"/>
  <c r="W68" i="6"/>
  <c r="X16" i="6"/>
  <c r="W70" i="6"/>
  <c r="W16" i="10"/>
  <c r="V69" i="10"/>
  <c r="V71" i="10"/>
  <c r="W69" i="12"/>
  <c r="V74" i="12"/>
  <c r="V75" i="12"/>
  <c r="W27" i="16"/>
  <c r="V78" i="16"/>
  <c r="W74" i="18"/>
  <c r="V79" i="18"/>
  <c r="V80" i="18"/>
  <c r="V75" i="16"/>
  <c r="V72" i="8"/>
  <c r="V73" i="8"/>
  <c r="W67" i="8"/>
  <c r="W75" i="16" l="1"/>
  <c r="V80" i="16"/>
  <c r="V81" i="16"/>
  <c r="V74" i="10"/>
  <c r="V75" i="10"/>
  <c r="W69" i="10"/>
  <c r="X68" i="6"/>
  <c r="W73" i="6"/>
  <c r="W74" i="6"/>
  <c r="V79" i="7"/>
  <c r="V80" i="7"/>
  <c r="W74" i="7"/>
  <c r="W69" i="13"/>
  <c r="V74" i="13"/>
  <c r="V75" i="13"/>
</calcChain>
</file>

<file path=xl/sharedStrings.xml><?xml version="1.0" encoding="utf-8"?>
<sst xmlns="http://schemas.openxmlformats.org/spreadsheetml/2006/main" count="1924" uniqueCount="128">
  <si>
    <t>Average no. of events per week</t>
  </si>
  <si>
    <t>Core timetabled week</t>
  </si>
  <si>
    <t>Minimum no. of workplaces at 100% utilisation (planned size)</t>
  </si>
  <si>
    <t>Target frequency of use %</t>
  </si>
  <si>
    <t>Target occupancy of space %</t>
  </si>
  <si>
    <t>Target utilisation rate %</t>
  </si>
  <si>
    <t>Ancillary allowance if needed</t>
  </si>
  <si>
    <t>Total LT</t>
  </si>
  <si>
    <t>Total Sem</t>
  </si>
  <si>
    <t>Tutorial</t>
  </si>
  <si>
    <t>Workshop</t>
  </si>
  <si>
    <t>Studio</t>
  </si>
  <si>
    <t>Lab</t>
  </si>
  <si>
    <t>Lecture</t>
  </si>
  <si>
    <t>Seminar</t>
  </si>
  <si>
    <t>Computer lab</t>
  </si>
  <si>
    <t>Student hours per week</t>
  </si>
  <si>
    <t>Other</t>
  </si>
  <si>
    <t xml:space="preserve">Projected area per workplace m2 </t>
  </si>
  <si>
    <t xml:space="preserve">Area predicted m2 </t>
  </si>
  <si>
    <t>Large office with meeting space</t>
  </si>
  <si>
    <t>Share workplaces &lt;0.5-0.2 FTE</t>
  </si>
  <si>
    <t>Share workplaces &lt;0.2 FTE</t>
  </si>
  <si>
    <t>Share ratio of 2:1</t>
  </si>
  <si>
    <t>Share ratio of 5:1</t>
  </si>
  <si>
    <t>Single office</t>
  </si>
  <si>
    <t>Shared offices</t>
  </si>
  <si>
    <t>Office workplace area</t>
  </si>
  <si>
    <t>Offices</t>
  </si>
  <si>
    <t>Number of occupants</t>
  </si>
  <si>
    <t>Number of staff</t>
  </si>
  <si>
    <t>Area predicted</t>
  </si>
  <si>
    <t>Shared workplace ratio where appropriate</t>
  </si>
  <si>
    <t>Subtotal</t>
  </si>
  <si>
    <t>Academic staff</t>
  </si>
  <si>
    <t>Support staff</t>
  </si>
  <si>
    <t>Area per student FTE</t>
  </si>
  <si>
    <t>Research student workplaces</t>
  </si>
  <si>
    <t>Research students</t>
  </si>
  <si>
    <t>Workplace area</t>
  </si>
  <si>
    <t>Number of students</t>
  </si>
  <si>
    <t>Student numbers</t>
  </si>
  <si>
    <t>Meeting room</t>
  </si>
  <si>
    <t>Storage</t>
  </si>
  <si>
    <t>Office ancillary</t>
  </si>
  <si>
    <t>Help desk</t>
  </si>
  <si>
    <t>Kitchen</t>
  </si>
  <si>
    <t>Copying</t>
  </si>
  <si>
    <t>No. of workplaces at scheduled utilisation rate (planned numbers)</t>
  </si>
  <si>
    <t>Teaching &amp; learning UG and PGT centrally timetabled space</t>
  </si>
  <si>
    <t>Teaching &amp; learning UG and PGT - departmental space</t>
  </si>
  <si>
    <t>Total space predicted and space per student FTE</t>
  </si>
  <si>
    <t>Subtotal - centrally timetabled space</t>
  </si>
  <si>
    <t>Subtotal - departmental space</t>
  </si>
  <si>
    <t>Other space</t>
  </si>
  <si>
    <t>Interview rooms</t>
  </si>
  <si>
    <t>General</t>
  </si>
  <si>
    <t>Average SSR for Agriculture and Forestry</t>
  </si>
  <si>
    <t>Average ratio of academic staff to support staff for Agriculture and Forestry</t>
  </si>
  <si>
    <t>Full cost based on AEM average sustainable estate cost</t>
  </si>
  <si>
    <t>Estimated notional energy emissions (kg CO2) per m2 NIA based on EMS sector median per m2 GIA</t>
  </si>
  <si>
    <t xml:space="preserve">Research </t>
  </si>
  <si>
    <t>Area</t>
  </si>
  <si>
    <t>Research area per member of academic staff engaged in research</t>
  </si>
  <si>
    <t>Research area per research student</t>
  </si>
  <si>
    <t>Number of staff &amp; students</t>
  </si>
  <si>
    <t>Resources</t>
  </si>
  <si>
    <t>Exhibition space</t>
  </si>
  <si>
    <t>Materials storage</t>
  </si>
  <si>
    <t>Average ratio of academic staff to support staff for Architecture, Built Environment and Planning</t>
  </si>
  <si>
    <t>Average SSR for Architecture, Built Environment and Planning</t>
  </si>
  <si>
    <t xml:space="preserve">Total </t>
  </si>
  <si>
    <t>Interview room</t>
  </si>
  <si>
    <t>Average ratio of academic staff to support staff for Biochemistry</t>
  </si>
  <si>
    <t>Average SSR for Biochemistry</t>
  </si>
  <si>
    <t>Resources room</t>
  </si>
  <si>
    <t>Average ratio of academic staff to support staff for Business and Management</t>
  </si>
  <si>
    <t>Average SSR for Business</t>
  </si>
  <si>
    <t>Average ratio of academic staff to support staff for Social Studies</t>
  </si>
  <si>
    <t>Average SSR for Chemistry</t>
  </si>
  <si>
    <t>Average SSR for Computing Science</t>
  </si>
  <si>
    <t>Computer lab (private study)</t>
  </si>
  <si>
    <t>Average SSR for Social Studies</t>
  </si>
  <si>
    <t>Average ratio of academic staff to support staff for Education</t>
  </si>
  <si>
    <t>Average SSR for Education</t>
  </si>
  <si>
    <t>Average ratio of academic staff to support staff for Design and Creative Arts</t>
  </si>
  <si>
    <t>Average SSR for Design and the Creative Arts</t>
  </si>
  <si>
    <t>Average ratio of academic staff to support staff for Modern Languages</t>
  </si>
  <si>
    <t>Average SSR for Modern Languages</t>
  </si>
  <si>
    <t>Space Assessment Model example: French Studies</t>
  </si>
  <si>
    <t>Average SSR for Humanities and Language Based Subjects</t>
  </si>
  <si>
    <t>Average ratio of academic staff to support staff for Librarianship, Journalism and Mass Communications</t>
  </si>
  <si>
    <t>Average SSR for Media Studies</t>
  </si>
  <si>
    <t>Mooting room</t>
  </si>
  <si>
    <t>Average SSR for Law</t>
  </si>
  <si>
    <t>Other storage</t>
  </si>
  <si>
    <t>Average ratio of academic staff to support staff for Mineral, Metallurgy and Materials Engineering</t>
  </si>
  <si>
    <t>Average SSR for Mineral, Metallurgy and Materials Engineering</t>
  </si>
  <si>
    <t>Average ratio of academic staff to support staff for Mathematics</t>
  </si>
  <si>
    <t>Average SSR for Mathematics</t>
  </si>
  <si>
    <t>Average ratio of academic staff to support staff for Nursing and Paramedical Studies</t>
  </si>
  <si>
    <t>Average SSR for Nursing and Paramedical Studies</t>
  </si>
  <si>
    <t>Teaching load at 50% to allow for placements</t>
  </si>
  <si>
    <t>Average ratio of academic staff to support staff for Anatomy and Physiology</t>
  </si>
  <si>
    <t>Average SSR for Anatomy and Physiology</t>
  </si>
  <si>
    <t>Average ratio of academic staff to support staff for Veterinary Science</t>
  </si>
  <si>
    <t>Average SSR for Veterinary Science</t>
  </si>
  <si>
    <t>Defaults</t>
  </si>
  <si>
    <t>Space Assessment Model example: Veterinary Science</t>
  </si>
  <si>
    <t>Space Assessment Model example: Pre-clinical Medicine</t>
  </si>
  <si>
    <t>Space Assessment Model example: Nursing</t>
  </si>
  <si>
    <t>Space Assessment Model example: Mathematics</t>
  </si>
  <si>
    <t>Space Assessment Model example: Mineral, Metallurgy and Materials Engineering</t>
  </si>
  <si>
    <t>Space Assessment Model example: Law</t>
  </si>
  <si>
    <t>Space Assessment Model example: Journalism</t>
  </si>
  <si>
    <t>Space Assessment Model example: History</t>
  </si>
  <si>
    <t>Space Assessment Model example: Education</t>
  </si>
  <si>
    <t>Space Assessment Model example: Economics</t>
  </si>
  <si>
    <t>Space Assessment Model example: Architecture</t>
  </si>
  <si>
    <t>Space Assessment Model example: Agriculture</t>
  </si>
  <si>
    <t>Space Assessment Model example: Fine Art</t>
  </si>
  <si>
    <t>Space Assessment Model example: Computing Science</t>
  </si>
  <si>
    <t>Space Assessment Model example: Chemistry</t>
  </si>
  <si>
    <t>Space Assessment Model example: Business</t>
  </si>
  <si>
    <t>Space Assessment Model example: Biochemistry</t>
  </si>
  <si>
    <t>Space Assessment Model: BLANK TEMPLATE</t>
  </si>
  <si>
    <t>Average SSR for BLANK TEMPLATE</t>
  </si>
  <si>
    <t>Average ratio of academic staff to support staff for BLANK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</si>
</sst>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Alignment="1">
      <alignment wrapText="1"/>
    </xf>
    <xf numFmtId="9" fontId="2" fillId="0" borderId="0" xfId="1" applyFont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9" fontId="1" fillId="0" borderId="0" xfId="1" applyFont="1"/>
    <xf numFmtId="3" fontId="3" fillId="0" borderId="0" xfId="1" applyNumberFormat="1" applyFont="1"/>
    <xf numFmtId="2" fontId="0" fillId="0" borderId="0" xfId="0" applyNumberFormat="1" applyFill="1"/>
    <xf numFmtId="0" fontId="2" fillId="0" borderId="0" xfId="0" applyFont="1" applyFill="1"/>
    <xf numFmtId="2" fontId="2" fillId="0" borderId="0" xfId="0" applyNumberFormat="1" applyFont="1" applyFill="1"/>
    <xf numFmtId="4" fontId="0" fillId="0" borderId="0" xfId="0" applyNumberFormat="1"/>
    <xf numFmtId="4" fontId="3" fillId="0" borderId="0" xfId="1" applyNumberFormat="1" applyFont="1"/>
    <xf numFmtId="4" fontId="0" fillId="0" borderId="0" xfId="0" applyNumberFormat="1" applyFill="1"/>
    <xf numFmtId="4" fontId="2" fillId="0" borderId="0" xfId="0" applyNumberFormat="1" applyFont="1" applyFill="1"/>
    <xf numFmtId="4" fontId="0" fillId="0" borderId="0" xfId="0" applyNumberFormat="1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" fontId="6" fillId="0" borderId="0" xfId="0" applyNumberFormat="1" applyFont="1" applyFill="1"/>
    <xf numFmtId="4" fontId="6" fillId="0" borderId="0" xfId="0" applyNumberFormat="1" applyFont="1" applyAlignment="1">
      <alignment wrapText="1"/>
    </xf>
    <xf numFmtId="4" fontId="1" fillId="0" borderId="0" xfId="1" applyNumberFormat="1" applyFont="1" applyAlignment="1">
      <alignment wrapText="1"/>
    </xf>
    <xf numFmtId="0" fontId="6" fillId="0" borderId="0" xfId="0" applyFont="1" applyAlignment="1">
      <alignment wrapText="1"/>
    </xf>
    <xf numFmtId="9" fontId="1" fillId="0" borderId="0" xfId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9" fontId="1" fillId="0" borderId="0" xfId="1" applyFont="1" applyFill="1" applyAlignment="1"/>
    <xf numFmtId="9" fontId="1" fillId="0" borderId="0" xfId="1" applyFont="1" applyFill="1"/>
    <xf numFmtId="0" fontId="0" fillId="0" borderId="0" xfId="0" applyFill="1"/>
    <xf numFmtId="0" fontId="6" fillId="0" borderId="0" xfId="0" applyFont="1" applyFill="1"/>
    <xf numFmtId="2" fontId="1" fillId="0" borderId="0" xfId="1" applyNumberFormat="1" applyFont="1" applyFill="1" applyAlignment="1"/>
    <xf numFmtId="2" fontId="1" fillId="0" borderId="0" xfId="1" applyNumberFormat="1" applyFont="1"/>
    <xf numFmtId="2" fontId="0" fillId="0" borderId="0" xfId="0" applyNumberFormat="1"/>
    <xf numFmtId="2" fontId="6" fillId="0" borderId="0" xfId="0" applyNumberFormat="1" applyFont="1"/>
    <xf numFmtId="9" fontId="1" fillId="0" borderId="0" xfId="1" applyFont="1" applyFill="1" applyAlignment="1">
      <alignment horizontal="left" wrapText="1"/>
    </xf>
    <xf numFmtId="9" fontId="1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0" fillId="0" borderId="1" xfId="0" applyNumberForma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left" vertical="center" wrapText="1"/>
    </xf>
    <xf numFmtId="4" fontId="0" fillId="0" borderId="0" xfId="0" applyNumberFormat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/>
    <xf numFmtId="2" fontId="8" fillId="0" borderId="0" xfId="0" applyNumberFormat="1" applyFont="1"/>
    <xf numFmtId="3" fontId="8" fillId="0" borderId="0" xfId="0" applyNumberFormat="1" applyFont="1" applyFill="1"/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" fontId="4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9" fontId="1" fillId="0" borderId="0" xfId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9" fontId="1" fillId="0" borderId="0" xfId="1" applyFont="1" applyFill="1" applyAlignment="1">
      <alignment horizontal="center"/>
    </xf>
    <xf numFmtId="2" fontId="1" fillId="0" borderId="0" xfId="1" applyNumberFormat="1" applyFont="1" applyFill="1" applyAlignment="1">
      <alignment horizontal="center" wrapText="1"/>
    </xf>
    <xf numFmtId="6" fontId="0" fillId="0" borderId="0" xfId="0" applyNumberFormat="1"/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/>
    <xf numFmtId="4" fontId="6" fillId="0" borderId="0" xfId="0" applyNumberFormat="1" applyFont="1" applyAlignment="1">
      <alignment vertical="top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11" fillId="0" borderId="0" xfId="0" applyNumberFormat="1" applyFont="1" applyBorder="1" applyAlignment="1" applyProtection="1">
      <alignment horizontal="left" vertical="center" wrapText="1"/>
    </xf>
    <xf numFmtId="4" fontId="10" fillId="0" borderId="0" xfId="0" applyNumberFormat="1" applyFont="1"/>
    <xf numFmtId="4" fontId="4" fillId="0" borderId="0" xfId="0" applyNumberFormat="1" applyFont="1" applyFill="1"/>
    <xf numFmtId="4" fontId="7" fillId="0" borderId="0" xfId="0" applyNumberFormat="1" applyFont="1"/>
    <xf numFmtId="0" fontId="0" fillId="0" borderId="0" xfId="0" applyAlignment="1">
      <alignment horizontal="center" vertical="top" wrapText="1"/>
    </xf>
    <xf numFmtId="2" fontId="4" fillId="0" borderId="0" xfId="0" applyNumberFormat="1" applyFont="1" applyFill="1"/>
    <xf numFmtId="0" fontId="4" fillId="0" borderId="0" xfId="0" applyFont="1" applyFill="1"/>
    <xf numFmtId="0" fontId="11" fillId="0" borderId="0" xfId="0" applyFont="1" applyAlignment="1">
      <alignment horizontal="left" wrapText="1"/>
    </xf>
    <xf numFmtId="0" fontId="7" fillId="0" borderId="0" xfId="0" applyFont="1"/>
    <xf numFmtId="2" fontId="6" fillId="0" borderId="0" xfId="0" applyNumberFormat="1" applyFont="1" applyAlignment="1">
      <alignment wrapText="1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8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125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200</v>
      </c>
      <c r="C8" s="10"/>
      <c r="D8" s="10">
        <f>B8*C8</f>
        <v>0</v>
      </c>
      <c r="E8" s="11">
        <f>$E$4</f>
        <v>40</v>
      </c>
      <c r="F8" s="12">
        <f t="shared" ref="F8:F15" si="0">D8/E8</f>
        <v>0</v>
      </c>
      <c r="G8" s="75">
        <f>$G$4</f>
        <v>0.8</v>
      </c>
      <c r="H8" s="75">
        <f>$H$4</f>
        <v>0.7</v>
      </c>
      <c r="I8" s="75">
        <f t="shared" ref="I8:I15" si="1">G8*H8</f>
        <v>0.55999999999999994</v>
      </c>
      <c r="J8" s="75">
        <f t="shared" ref="J8:J15" si="2">F8/I8</f>
        <v>0</v>
      </c>
      <c r="K8" s="10">
        <v>1</v>
      </c>
      <c r="L8" s="10"/>
      <c r="M8" s="12">
        <f t="shared" ref="M8:M15" si="3">J8*(K8+L8)</f>
        <v>0</v>
      </c>
      <c r="N8" s="12">
        <f>M8</f>
        <v>0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200</v>
      </c>
      <c r="C9" s="10"/>
      <c r="D9" s="10">
        <f t="shared" ref="D9:D15" si="4">B9*C9</f>
        <v>0</v>
      </c>
      <c r="E9" s="11">
        <f t="shared" ref="E9:E15" si="5">$E$4</f>
        <v>40</v>
      </c>
      <c r="F9" s="12">
        <f t="shared" si="0"/>
        <v>0</v>
      </c>
      <c r="G9" s="75">
        <f>$G$4</f>
        <v>0.8</v>
      </c>
      <c r="H9" s="75">
        <f>$H$4</f>
        <v>0.7</v>
      </c>
      <c r="I9" s="75">
        <f t="shared" si="1"/>
        <v>0.55999999999999994</v>
      </c>
      <c r="J9" s="75">
        <f t="shared" si="2"/>
        <v>0</v>
      </c>
      <c r="K9" s="10">
        <v>2.25</v>
      </c>
      <c r="L9" s="10"/>
      <c r="M9" s="12">
        <f t="shared" si="3"/>
        <v>0</v>
      </c>
      <c r="N9" s="12"/>
      <c r="O9" s="12">
        <f>M9</f>
        <v>0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200</v>
      </c>
      <c r="C10" s="10"/>
      <c r="D10" s="10">
        <f t="shared" si="4"/>
        <v>0</v>
      </c>
      <c r="E10" s="11">
        <f t="shared" si="5"/>
        <v>40</v>
      </c>
      <c r="F10" s="12">
        <f t="shared" si="0"/>
        <v>0</v>
      </c>
      <c r="G10" s="67">
        <v>0.7</v>
      </c>
      <c r="H10" s="75">
        <f>$H$4</f>
        <v>0.7</v>
      </c>
      <c r="I10" s="75">
        <f t="shared" si="1"/>
        <v>0.48999999999999994</v>
      </c>
      <c r="J10" s="75">
        <f t="shared" si="2"/>
        <v>0</v>
      </c>
      <c r="K10" s="10">
        <v>2.25</v>
      </c>
      <c r="L10" s="10"/>
      <c r="M10" s="12">
        <f t="shared" si="3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200</v>
      </c>
      <c r="C11" s="10"/>
      <c r="D11" s="10">
        <f t="shared" si="4"/>
        <v>0</v>
      </c>
      <c r="E11" s="11">
        <f t="shared" si="5"/>
        <v>40</v>
      </c>
      <c r="F11" s="12">
        <f t="shared" si="0"/>
        <v>0</v>
      </c>
      <c r="G11" s="67">
        <v>0.7</v>
      </c>
      <c r="H11" s="67">
        <v>0.7</v>
      </c>
      <c r="I11" s="75">
        <f t="shared" si="1"/>
        <v>0.48999999999999994</v>
      </c>
      <c r="J11" s="75">
        <f t="shared" si="2"/>
        <v>0</v>
      </c>
      <c r="K11" s="10">
        <v>4</v>
      </c>
      <c r="L11" s="10">
        <v>1</v>
      </c>
      <c r="M11" s="12">
        <f t="shared" si="3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200</v>
      </c>
      <c r="C12" s="10"/>
      <c r="D12" s="10">
        <f t="shared" si="4"/>
        <v>0</v>
      </c>
      <c r="E12" s="11">
        <f t="shared" si="5"/>
        <v>40</v>
      </c>
      <c r="F12" s="12">
        <f t="shared" si="0"/>
        <v>0</v>
      </c>
      <c r="G12" s="67">
        <v>0.7</v>
      </c>
      <c r="H12" s="67">
        <v>0.7</v>
      </c>
      <c r="I12" s="75">
        <f t="shared" si="1"/>
        <v>0.48999999999999994</v>
      </c>
      <c r="J12" s="75">
        <f t="shared" si="2"/>
        <v>0</v>
      </c>
      <c r="K12" s="10">
        <v>4</v>
      </c>
      <c r="L12" s="10"/>
      <c r="M12" s="12">
        <f t="shared" si="3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200</v>
      </c>
      <c r="C13" s="10"/>
      <c r="D13" s="10">
        <f t="shared" si="4"/>
        <v>0</v>
      </c>
      <c r="E13" s="11">
        <f t="shared" si="5"/>
        <v>40</v>
      </c>
      <c r="F13" s="12">
        <f t="shared" si="0"/>
        <v>0</v>
      </c>
      <c r="G13" s="67">
        <v>0.75</v>
      </c>
      <c r="H13" s="67">
        <v>0.7</v>
      </c>
      <c r="I13" s="75">
        <f t="shared" si="1"/>
        <v>0.52499999999999991</v>
      </c>
      <c r="J13" s="75">
        <f t="shared" si="2"/>
        <v>0</v>
      </c>
      <c r="K13" s="10">
        <v>2.75</v>
      </c>
      <c r="L13" s="10"/>
      <c r="M13" s="12">
        <f t="shared" si="3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200</v>
      </c>
      <c r="C14" s="10"/>
      <c r="D14" s="10">
        <f t="shared" si="4"/>
        <v>0</v>
      </c>
      <c r="E14" s="11">
        <f t="shared" si="5"/>
        <v>40</v>
      </c>
      <c r="F14" s="12">
        <f t="shared" si="0"/>
        <v>0</v>
      </c>
      <c r="G14" s="67">
        <v>0.7</v>
      </c>
      <c r="H14" s="67">
        <v>0.7</v>
      </c>
      <c r="I14" s="75">
        <f t="shared" si="1"/>
        <v>0.48999999999999994</v>
      </c>
      <c r="J14" s="75">
        <f t="shared" si="2"/>
        <v>0</v>
      </c>
      <c r="K14" s="10">
        <v>4</v>
      </c>
      <c r="L14" s="10">
        <v>1</v>
      </c>
      <c r="M14" s="12">
        <f t="shared" si="3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200</v>
      </c>
      <c r="C15" s="10"/>
      <c r="D15" s="10">
        <f t="shared" si="4"/>
        <v>0</v>
      </c>
      <c r="E15" s="11">
        <f t="shared" si="5"/>
        <v>40</v>
      </c>
      <c r="F15" s="12">
        <f t="shared" si="0"/>
        <v>0</v>
      </c>
      <c r="G15" s="67">
        <v>0.7</v>
      </c>
      <c r="H15" s="67">
        <v>0.7</v>
      </c>
      <c r="I15" s="75">
        <f t="shared" si="1"/>
        <v>0.48999999999999994</v>
      </c>
      <c r="J15" s="75">
        <f t="shared" si="2"/>
        <v>0</v>
      </c>
      <c r="K15" s="10">
        <v>0</v>
      </c>
      <c r="L15" s="10"/>
      <c r="M15" s="12">
        <f t="shared" si="3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200</v>
      </c>
      <c r="C16" s="16"/>
      <c r="D16" s="16">
        <f>SUM(D8:D15)</f>
        <v>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0</v>
      </c>
      <c r="N16" s="18">
        <f t="shared" ref="N16:U16" si="6">SUM(N2:N15)</f>
        <v>0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0</v>
      </c>
      <c r="W16" s="31">
        <f>V16/B16</f>
        <v>0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3" x14ac:dyDescent="0.25">
      <c r="A19" s="53" t="s">
        <v>13</v>
      </c>
      <c r="B19" s="10">
        <v>200</v>
      </c>
      <c r="C19" s="10"/>
      <c r="D19" s="10">
        <f>B19*C19</f>
        <v>0</v>
      </c>
      <c r="E19" s="11">
        <f>$E$4</f>
        <v>40</v>
      </c>
      <c r="F19" s="12">
        <f t="shared" ref="F19:F26" si="7">D19/E19</f>
        <v>0</v>
      </c>
      <c r="G19" s="75">
        <f>$G$4</f>
        <v>0.8</v>
      </c>
      <c r="H19" s="75">
        <f>$H$4</f>
        <v>0.7</v>
      </c>
      <c r="I19" s="75">
        <f t="shared" ref="I19:I26" si="8">G19*H19</f>
        <v>0.55999999999999994</v>
      </c>
      <c r="J19" s="75">
        <f t="shared" ref="J19:J26" si="9">F19/I19</f>
        <v>0</v>
      </c>
      <c r="K19" s="10">
        <v>1</v>
      </c>
      <c r="L19" s="10"/>
      <c r="M19" s="12">
        <f t="shared" ref="M19:M26" si="10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200</v>
      </c>
      <c r="C20" s="10"/>
      <c r="D20" s="10">
        <f t="shared" ref="D20:D26" si="11">B20*C20</f>
        <v>0</v>
      </c>
      <c r="E20" s="11">
        <f t="shared" ref="E20:E26" si="12">$E$4</f>
        <v>40</v>
      </c>
      <c r="F20" s="12">
        <f t="shared" si="7"/>
        <v>0</v>
      </c>
      <c r="G20" s="75">
        <f>$G$4</f>
        <v>0.8</v>
      </c>
      <c r="H20" s="75">
        <f>$H$4</f>
        <v>0.7</v>
      </c>
      <c r="I20" s="75">
        <f t="shared" si="8"/>
        <v>0.55999999999999994</v>
      </c>
      <c r="J20" s="75">
        <f t="shared" si="9"/>
        <v>0</v>
      </c>
      <c r="K20" s="10">
        <v>2.25</v>
      </c>
      <c r="L20" s="10"/>
      <c r="M20" s="12">
        <f t="shared" si="10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200</v>
      </c>
      <c r="C21" s="10"/>
      <c r="D21" s="10">
        <f t="shared" si="11"/>
        <v>0</v>
      </c>
      <c r="E21" s="11">
        <f t="shared" si="12"/>
        <v>40</v>
      </c>
      <c r="F21" s="12">
        <f t="shared" si="7"/>
        <v>0</v>
      </c>
      <c r="G21" s="67">
        <v>0.7</v>
      </c>
      <c r="H21" s="75">
        <f>$H$4</f>
        <v>0.7</v>
      </c>
      <c r="I21" s="75">
        <f t="shared" si="8"/>
        <v>0.48999999999999994</v>
      </c>
      <c r="J21" s="75">
        <f t="shared" si="9"/>
        <v>0</v>
      </c>
      <c r="K21" s="10">
        <v>2.25</v>
      </c>
      <c r="L21" s="10"/>
      <c r="M21" s="12">
        <f t="shared" si="10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200</v>
      </c>
      <c r="C22" s="10"/>
      <c r="D22" s="10">
        <f t="shared" si="11"/>
        <v>0</v>
      </c>
      <c r="E22" s="11">
        <f t="shared" si="12"/>
        <v>40</v>
      </c>
      <c r="F22" s="12">
        <f t="shared" si="7"/>
        <v>0</v>
      </c>
      <c r="G22" s="67">
        <v>0.7</v>
      </c>
      <c r="H22" s="67">
        <v>0.7</v>
      </c>
      <c r="I22" s="75">
        <f t="shared" si="8"/>
        <v>0.48999999999999994</v>
      </c>
      <c r="J22" s="75">
        <f t="shared" si="9"/>
        <v>0</v>
      </c>
      <c r="K22" s="10">
        <v>4</v>
      </c>
      <c r="L22" s="10">
        <v>1</v>
      </c>
      <c r="M22" s="12">
        <f t="shared" si="10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200</v>
      </c>
      <c r="C23" s="10"/>
      <c r="D23" s="10">
        <f t="shared" si="11"/>
        <v>0</v>
      </c>
      <c r="E23" s="11">
        <f t="shared" si="12"/>
        <v>40</v>
      </c>
      <c r="F23" s="12">
        <f t="shared" si="7"/>
        <v>0</v>
      </c>
      <c r="G23" s="67">
        <v>0.7</v>
      </c>
      <c r="H23" s="67">
        <v>0.7</v>
      </c>
      <c r="I23" s="75">
        <f t="shared" si="8"/>
        <v>0.48999999999999994</v>
      </c>
      <c r="J23" s="75">
        <f t="shared" si="9"/>
        <v>0</v>
      </c>
      <c r="K23" s="10">
        <v>4</v>
      </c>
      <c r="L23" s="10"/>
      <c r="M23" s="12">
        <f t="shared" si="10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200</v>
      </c>
      <c r="C24" s="10"/>
      <c r="D24" s="10">
        <f t="shared" si="11"/>
        <v>0</v>
      </c>
      <c r="E24" s="11">
        <f t="shared" si="12"/>
        <v>40</v>
      </c>
      <c r="F24" s="12">
        <f t="shared" si="7"/>
        <v>0</v>
      </c>
      <c r="G24" s="67">
        <v>0.75</v>
      </c>
      <c r="H24" s="67">
        <v>0.7</v>
      </c>
      <c r="I24" s="75">
        <f t="shared" si="8"/>
        <v>0.52499999999999991</v>
      </c>
      <c r="J24" s="75">
        <f t="shared" si="9"/>
        <v>0</v>
      </c>
      <c r="K24" s="10">
        <v>2.75</v>
      </c>
      <c r="L24" s="10"/>
      <c r="M24" s="12">
        <f t="shared" si="10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53" t="s">
        <v>12</v>
      </c>
      <c r="B25" s="10">
        <v>200</v>
      </c>
      <c r="C25" s="10"/>
      <c r="D25" s="10">
        <f t="shared" si="11"/>
        <v>0</v>
      </c>
      <c r="E25" s="11">
        <f t="shared" si="12"/>
        <v>40</v>
      </c>
      <c r="F25" s="12">
        <f t="shared" si="7"/>
        <v>0</v>
      </c>
      <c r="G25" s="67">
        <v>0.7</v>
      </c>
      <c r="H25" s="67">
        <v>0.7</v>
      </c>
      <c r="I25" s="75">
        <f t="shared" si="8"/>
        <v>0.48999999999999994</v>
      </c>
      <c r="J25" s="75">
        <f t="shared" si="9"/>
        <v>0</v>
      </c>
      <c r="K25" s="10">
        <v>4</v>
      </c>
      <c r="L25" s="10">
        <v>1</v>
      </c>
      <c r="M25" s="12">
        <f t="shared" si="10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53" t="s">
        <v>17</v>
      </c>
      <c r="B26" s="10">
        <v>200</v>
      </c>
      <c r="C26" s="10"/>
      <c r="D26" s="10">
        <f t="shared" si="11"/>
        <v>0</v>
      </c>
      <c r="E26" s="11">
        <f t="shared" si="12"/>
        <v>40</v>
      </c>
      <c r="F26" s="12">
        <f t="shared" si="7"/>
        <v>0</v>
      </c>
      <c r="G26" s="67">
        <v>0.7</v>
      </c>
      <c r="H26" s="67">
        <v>0.7</v>
      </c>
      <c r="I26" s="75">
        <f t="shared" si="8"/>
        <v>0.48999999999999994</v>
      </c>
      <c r="J26" s="75">
        <f t="shared" si="9"/>
        <v>0</v>
      </c>
      <c r="K26" s="10">
        <v>0</v>
      </c>
      <c r="L26" s="10"/>
      <c r="M26" s="12">
        <f t="shared" si="10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54" t="s">
        <v>33</v>
      </c>
      <c r="B27" s="10">
        <v>200</v>
      </c>
      <c r="C27" s="16"/>
      <c r="D27" s="16">
        <f>SUM(D19:D26)</f>
        <v>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0</v>
      </c>
      <c r="N27" s="16">
        <f t="shared" si="13"/>
        <v>0</v>
      </c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>M27</f>
        <v>0</v>
      </c>
      <c r="W27" s="31">
        <f>V27/B27</f>
        <v>0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5.25" customHeight="1" x14ac:dyDescent="0.25">
      <c r="A31" s="36" t="s">
        <v>126</v>
      </c>
      <c r="B31" s="10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0</v>
      </c>
      <c r="E33" s="10">
        <f>B33*D33</f>
        <v>0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0</v>
      </c>
      <c r="E34" s="10">
        <f>B34*D34</f>
        <v>0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0</v>
      </c>
      <c r="E35" s="10">
        <f>B35*D35</f>
        <v>0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0</v>
      </c>
      <c r="E36" s="10">
        <f>(B36*D36)/2</f>
        <v>0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0</v>
      </c>
      <c r="E38" s="16">
        <f>SUM(E33:E37)</f>
        <v>0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D38</f>
        <v>0</v>
      </c>
      <c r="W38" s="31">
        <f>V38/B16</f>
        <v>0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127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0</v>
      </c>
      <c r="E43" s="10">
        <f>B43*D43</f>
        <v>0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0</v>
      </c>
      <c r="E44" s="10">
        <f>B44*D44</f>
        <v>0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0</v>
      </c>
      <c r="E45" s="10">
        <f>(B45*D45)/2</f>
        <v>0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0</v>
      </c>
      <c r="E47" s="16">
        <f>SUM(E42:E46)</f>
        <v>0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0</v>
      </c>
      <c r="W47" s="31">
        <f>V47/B16</f>
        <v>0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0</v>
      </c>
      <c r="E50" s="10">
        <f>B50*D50</f>
        <v>0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0</v>
      </c>
      <c r="E51" s="10">
        <f>(B51*D51)/2</f>
        <v>0</v>
      </c>
    </row>
    <row r="52" spans="1:23" s="17" customFormat="1" x14ac:dyDescent="0.25">
      <c r="A52" s="41"/>
      <c r="D52" s="16">
        <f>SUM(D50:D51)</f>
        <v>0</v>
      </c>
      <c r="E52" s="16">
        <f>SUM(E50:E51)</f>
        <v>0</v>
      </c>
      <c r="N52" s="27"/>
      <c r="O52" s="27"/>
      <c r="P52" s="27"/>
      <c r="Q52" s="27"/>
      <c r="R52" s="27"/>
      <c r="S52" s="27"/>
      <c r="T52" s="27"/>
      <c r="U52" s="27"/>
      <c r="V52" s="16">
        <f>E52</f>
        <v>0</v>
      </c>
      <c r="W52" s="31">
        <f>V52/B16</f>
        <v>0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ht="45" x14ac:dyDescent="0.25">
      <c r="A54" s="41" t="s">
        <v>61</v>
      </c>
      <c r="B54" s="17" t="s">
        <v>62</v>
      </c>
      <c r="D54" s="68" t="s">
        <v>65</v>
      </c>
      <c r="E54" s="68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10</v>
      </c>
      <c r="D55" s="67">
        <v>0</v>
      </c>
      <c r="E55" s="10">
        <f>B55*D55</f>
        <v>0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0</v>
      </c>
      <c r="E56" s="10">
        <f>B56*D56</f>
        <v>0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>
        <f>SUM(D55:D56)</f>
        <v>0</v>
      </c>
      <c r="E57" s="16">
        <f>SUM(E55:E56)</f>
        <v>0</v>
      </c>
      <c r="N57" s="27"/>
      <c r="O57" s="27"/>
      <c r="P57" s="27"/>
      <c r="Q57" s="27"/>
      <c r="R57" s="27"/>
      <c r="S57" s="27"/>
      <c r="T57" s="27"/>
      <c r="U57" s="27"/>
      <c r="V57" s="16">
        <f>E57</f>
        <v>0</v>
      </c>
      <c r="W57" s="31">
        <f>V57/B15</f>
        <v>0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E61" s="10">
        <f>(B61*D61)</f>
        <v>0</v>
      </c>
      <c r="V61" s="16">
        <f>E61</f>
        <v>0</v>
      </c>
      <c r="W61" s="31">
        <f>V61/B16</f>
        <v>0</v>
      </c>
    </row>
    <row r="62" spans="1:23" x14ac:dyDescent="0.25">
      <c r="A62" s="34" t="s">
        <v>55</v>
      </c>
      <c r="B62">
        <v>2.5</v>
      </c>
      <c r="E62" s="10">
        <v>0</v>
      </c>
      <c r="V62" s="16">
        <f>E62</f>
        <v>0</v>
      </c>
      <c r="W62" s="31">
        <f>V62/B16</f>
        <v>0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E65" s="10"/>
      <c r="V65" s="16"/>
      <c r="W65" s="31"/>
    </row>
    <row r="66" spans="1:23" x14ac:dyDescent="0.25">
      <c r="A66" s="49" t="s">
        <v>46</v>
      </c>
      <c r="E66" s="10"/>
      <c r="V66" s="16"/>
      <c r="W66" s="31"/>
    </row>
    <row r="67" spans="1:23" x14ac:dyDescent="0.25">
      <c r="A67" s="49" t="s">
        <v>47</v>
      </c>
      <c r="E67" s="10"/>
      <c r="V67" s="16"/>
      <c r="W67" s="31"/>
    </row>
    <row r="68" spans="1:23" x14ac:dyDescent="0.25">
      <c r="A68" s="49" t="s">
        <v>43</v>
      </c>
      <c r="E68" s="10"/>
      <c r="V68" s="16"/>
      <c r="W68" s="31"/>
    </row>
    <row r="69" spans="1:23" x14ac:dyDescent="0.25">
      <c r="A69" s="48" t="s">
        <v>33</v>
      </c>
      <c r="E69" s="16">
        <f>SUM(E65:E68)</f>
        <v>0</v>
      </c>
      <c r="V69" s="16">
        <f>E69</f>
        <v>0</v>
      </c>
      <c r="W69" s="31">
        <f>V69/B16</f>
        <v>0</v>
      </c>
    </row>
    <row r="70" spans="1:23" x14ac:dyDescent="0.25">
      <c r="A70" s="48"/>
      <c r="E70" s="10"/>
      <c r="V70" s="16"/>
      <c r="W70" s="31"/>
    </row>
    <row r="71" spans="1:23" x14ac:dyDescent="0.25">
      <c r="A71" s="52" t="s">
        <v>54</v>
      </c>
      <c r="E71" s="10"/>
      <c r="V71" s="16"/>
      <c r="W71" s="31"/>
    </row>
    <row r="72" spans="1:23" x14ac:dyDescent="0.25">
      <c r="A72" s="52"/>
      <c r="E72" s="10"/>
      <c r="V72" s="16"/>
      <c r="W72" s="31"/>
    </row>
    <row r="73" spans="1:23" x14ac:dyDescent="0.25">
      <c r="E73" s="10"/>
      <c r="V73" s="16"/>
      <c r="W73" s="31"/>
    </row>
    <row r="74" spans="1:23" s="44" customFormat="1" ht="18.75" x14ac:dyDescent="0.3">
      <c r="A74" s="43" t="s">
        <v>51</v>
      </c>
      <c r="N74" s="45"/>
      <c r="O74" s="45"/>
      <c r="P74" s="45"/>
      <c r="Q74" s="45"/>
      <c r="R74" s="45"/>
      <c r="S74" s="45"/>
      <c r="T74" s="45"/>
      <c r="U74" s="45"/>
      <c r="V74" s="47">
        <f>SUM(V3:V73)</f>
        <v>0</v>
      </c>
      <c r="W74" s="46">
        <f>V74/B16</f>
        <v>0</v>
      </c>
    </row>
    <row r="76" spans="1:23" s="17" customFormat="1" x14ac:dyDescent="0.25">
      <c r="A76" s="41" t="s">
        <v>52</v>
      </c>
      <c r="N76" s="27"/>
      <c r="O76" s="27"/>
      <c r="P76" s="27"/>
      <c r="Q76" s="27"/>
      <c r="R76" s="27"/>
      <c r="S76" s="27"/>
      <c r="T76" s="27"/>
      <c r="U76" s="27"/>
      <c r="V76" s="16">
        <f>SUM(V8:V16)</f>
        <v>0</v>
      </c>
      <c r="W76" s="31"/>
    </row>
    <row r="77" spans="1:23" s="17" customFormat="1" x14ac:dyDescent="0.25">
      <c r="A77" s="41" t="s">
        <v>53</v>
      </c>
      <c r="N77" s="27"/>
      <c r="O77" s="27"/>
      <c r="P77" s="27"/>
      <c r="Q77" s="27"/>
      <c r="R77" s="27"/>
      <c r="S77" s="27"/>
      <c r="T77" s="27"/>
      <c r="U77" s="27"/>
      <c r="V77" s="16">
        <f>SUM(V19:V73)</f>
        <v>0</v>
      </c>
      <c r="W77" s="31"/>
    </row>
    <row r="79" spans="1:23" x14ac:dyDescent="0.25">
      <c r="A79" s="42" t="s">
        <v>59</v>
      </c>
      <c r="I79" s="61">
        <v>229</v>
      </c>
      <c r="V79" s="63">
        <f>V74*I79</f>
        <v>0</v>
      </c>
    </row>
    <row r="80" spans="1:23" x14ac:dyDescent="0.25">
      <c r="A80" s="42" t="s">
        <v>60</v>
      </c>
      <c r="I80" s="64">
        <f>(76/72)*100</f>
        <v>105.55555555555556</v>
      </c>
      <c r="V80" s="62">
        <f>V74*I80</f>
        <v>0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120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240</v>
      </c>
      <c r="C8" s="10">
        <v>3</v>
      </c>
      <c r="D8" s="10">
        <f t="shared" ref="D8:D15" si="0">B8*C8</f>
        <v>720</v>
      </c>
      <c r="E8" s="11">
        <f t="shared" ref="E8:E15" si="1">$E$4</f>
        <v>40</v>
      </c>
      <c r="F8" s="12">
        <f t="shared" ref="F8:F15" si="2">D8/E8</f>
        <v>18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32.142857142857146</v>
      </c>
      <c r="K8" s="10">
        <v>1</v>
      </c>
      <c r="L8" s="10"/>
      <c r="M8" s="12">
        <f t="shared" ref="M8:M15" si="5">J8*(K8+L8)</f>
        <v>32.142857142857146</v>
      </c>
      <c r="N8" s="12">
        <f>M8</f>
        <v>32.142857142857146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240</v>
      </c>
      <c r="C9" s="10">
        <v>3</v>
      </c>
      <c r="D9" s="10">
        <f t="shared" si="0"/>
        <v>720</v>
      </c>
      <c r="E9" s="11">
        <f t="shared" si="1"/>
        <v>40</v>
      </c>
      <c r="F9" s="12">
        <f t="shared" si="2"/>
        <v>18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32.142857142857146</v>
      </c>
      <c r="K9" s="10">
        <v>2.25</v>
      </c>
      <c r="L9" s="10"/>
      <c r="M9" s="12">
        <f t="shared" si="5"/>
        <v>72.321428571428584</v>
      </c>
      <c r="N9" s="12"/>
      <c r="O9" s="12">
        <f>M9</f>
        <v>72.321428571428584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240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240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240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240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240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0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240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240</v>
      </c>
      <c r="C16" s="16">
        <f>SUM(C6:C15)</f>
        <v>6</v>
      </c>
      <c r="D16" s="16">
        <f>SUM(D8:D15)</f>
        <v>1440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104.46428571428572</v>
      </c>
      <c r="N16" s="18">
        <f t="shared" ref="N16:U16" si="6">SUM(N2:N15)</f>
        <v>32.142857142857146</v>
      </c>
      <c r="O16" s="18">
        <f t="shared" si="6"/>
        <v>72.321428571428584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104.46428571428572</v>
      </c>
      <c r="W16" s="31">
        <f>V16/B16</f>
        <v>0.43526785714285715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36" t="s">
        <v>13</v>
      </c>
      <c r="B19" s="10">
        <v>240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240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240</v>
      </c>
      <c r="C21" s="10"/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10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240</v>
      </c>
      <c r="C22" s="10">
        <v>3</v>
      </c>
      <c r="D22" s="10">
        <f t="shared" si="7"/>
        <v>720</v>
      </c>
      <c r="E22" s="11">
        <f t="shared" si="8"/>
        <v>40</v>
      </c>
      <c r="F22" s="12">
        <f t="shared" si="9"/>
        <v>18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36.734693877551024</v>
      </c>
      <c r="K22" s="10">
        <v>4</v>
      </c>
      <c r="L22" s="10">
        <v>1</v>
      </c>
      <c r="M22" s="12">
        <f t="shared" si="12"/>
        <v>183.67346938775512</v>
      </c>
      <c r="N22" s="12"/>
      <c r="O22" s="12"/>
      <c r="P22" s="12"/>
      <c r="Q22" s="12">
        <f>M22</f>
        <v>183.67346938775512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240</v>
      </c>
      <c r="C23" s="10">
        <v>15</v>
      </c>
      <c r="D23" s="10">
        <f t="shared" si="7"/>
        <v>3600</v>
      </c>
      <c r="E23" s="11">
        <f t="shared" si="8"/>
        <v>40</v>
      </c>
      <c r="F23" s="12">
        <f t="shared" si="9"/>
        <v>90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183.67346938775512</v>
      </c>
      <c r="K23" s="10">
        <v>4</v>
      </c>
      <c r="L23" s="10"/>
      <c r="M23" s="12">
        <f t="shared" si="12"/>
        <v>734.69387755102048</v>
      </c>
      <c r="N23" s="12"/>
      <c r="O23" s="12"/>
      <c r="P23" s="12"/>
      <c r="Q23" s="12"/>
      <c r="R23" s="12">
        <f>M23</f>
        <v>734.69387755102048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240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240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0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240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240</v>
      </c>
      <c r="C27" s="16">
        <f>SUM(C17:C26)</f>
        <v>18</v>
      </c>
      <c r="D27" s="16">
        <f>SUM(D19:D26)</f>
        <v>4320</v>
      </c>
      <c r="E27" s="16"/>
      <c r="F27" s="16"/>
      <c r="G27" s="16"/>
      <c r="H27" s="16"/>
      <c r="I27" s="16"/>
      <c r="J27" s="16"/>
      <c r="K27" s="16"/>
      <c r="L27" s="16"/>
      <c r="M27" s="16">
        <f>SUM(M17:M26)</f>
        <v>918.36734693877565</v>
      </c>
      <c r="N27" s="18">
        <f t="shared" ref="N27:U27" si="13">SUM(N19:N26)</f>
        <v>0</v>
      </c>
      <c r="O27" s="18">
        <f t="shared" si="13"/>
        <v>0</v>
      </c>
      <c r="P27" s="18">
        <f t="shared" si="13"/>
        <v>0</v>
      </c>
      <c r="Q27" s="18">
        <f t="shared" si="13"/>
        <v>183.67346938775512</v>
      </c>
      <c r="R27" s="18">
        <f t="shared" si="13"/>
        <v>734.69387755102048</v>
      </c>
      <c r="S27" s="18">
        <f t="shared" si="13"/>
        <v>0</v>
      </c>
      <c r="T27" s="18">
        <f t="shared" si="13"/>
        <v>0</v>
      </c>
      <c r="U27" s="18">
        <f t="shared" si="13"/>
        <v>0</v>
      </c>
      <c r="V27" s="16">
        <f>M27</f>
        <v>918.36734693877565</v>
      </c>
      <c r="W27" s="31">
        <f>V27/B27</f>
        <v>3.8265306122448988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s="17" customFormat="1" x14ac:dyDescent="0.25">
      <c r="A29" s="37"/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8"/>
      <c r="P29" s="18"/>
      <c r="Q29" s="18"/>
      <c r="R29" s="18"/>
      <c r="S29" s="18"/>
      <c r="T29" s="18"/>
      <c r="U29" s="18"/>
      <c r="V29" s="16"/>
      <c r="W29" s="31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54.75" customHeight="1" x14ac:dyDescent="0.25">
      <c r="A31" s="36" t="s">
        <v>86</v>
      </c>
      <c r="B31" s="10">
        <v>19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0</v>
      </c>
      <c r="E33" s="10">
        <f>B33*D33</f>
        <v>0</v>
      </c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4</v>
      </c>
      <c r="E35" s="10">
        <f>B35*D35</f>
        <v>30</v>
      </c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10</v>
      </c>
      <c r="E36" s="10">
        <f>(B36*D36)/2</f>
        <v>37.5</v>
      </c>
      <c r="F36" s="10"/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10</v>
      </c>
      <c r="E37" s="10">
        <f>(B37*D37)/5</f>
        <v>15</v>
      </c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26</v>
      </c>
      <c r="E38" s="16">
        <f>SUM(E33:E37)</f>
        <v>100.5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100.5</v>
      </c>
      <c r="W38" s="31">
        <f>V38/B16</f>
        <v>0.41875000000000001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64.5" x14ac:dyDescent="0.25">
      <c r="A40" s="51" t="s">
        <v>85</v>
      </c>
      <c r="B40" s="10"/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5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4</v>
      </c>
      <c r="E44" s="10">
        <f>B44*D44</f>
        <v>30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9</v>
      </c>
      <c r="E47" s="16">
        <f>SUM(E42:E46)</f>
        <v>54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54</v>
      </c>
      <c r="W47" s="31">
        <f>V47/B16</f>
        <v>0.22500000000000001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5</v>
      </c>
      <c r="E50" s="10">
        <f>B50*D50</f>
        <v>22.5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t="s">
        <v>23</v>
      </c>
      <c r="D51" s="10">
        <v>5</v>
      </c>
      <c r="E51" s="10">
        <f>(B51*D51)/2</f>
        <v>11.25</v>
      </c>
    </row>
    <row r="52" spans="1:23" s="17" customFormat="1" x14ac:dyDescent="0.25">
      <c r="A52" s="41"/>
      <c r="D52" s="16">
        <f>SUM(D50:D51)</f>
        <v>10</v>
      </c>
      <c r="E52" s="16">
        <f>SUM(E50:E51)</f>
        <v>33.75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33.75</v>
      </c>
      <c r="W52" s="31">
        <f>V52/B16</f>
        <v>0.140625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ht="45" x14ac:dyDescent="0.25">
      <c r="A54" s="41" t="s">
        <v>61</v>
      </c>
      <c r="B54" s="17" t="s">
        <v>62</v>
      </c>
      <c r="D54" s="68" t="s">
        <v>65</v>
      </c>
      <c r="E54" s="68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7.5</v>
      </c>
      <c r="D55" s="67">
        <v>13</v>
      </c>
      <c r="E55" s="10">
        <f>B55*D55</f>
        <v>97.5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10</v>
      </c>
      <c r="E56" s="10">
        <f>B56*D56</f>
        <v>50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>
        <f>SUM(D55:D56)</f>
        <v>23</v>
      </c>
      <c r="E57" s="16">
        <f>SUM(E55:E56)</f>
        <v>147.5</v>
      </c>
      <c r="N57" s="27"/>
      <c r="O57" s="27"/>
      <c r="P57" s="27"/>
      <c r="Q57" s="27"/>
      <c r="R57" s="27"/>
      <c r="S57" s="27"/>
      <c r="T57" s="27"/>
      <c r="U57" s="27"/>
      <c r="V57" s="16">
        <f>E57</f>
        <v>147.5</v>
      </c>
      <c r="W57" s="31">
        <f>V57/B15</f>
        <v>0.61458333333333337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D61">
        <v>8</v>
      </c>
      <c r="E61" s="10">
        <f>(B61*D61)</f>
        <v>20</v>
      </c>
      <c r="V61" s="16">
        <f>E61</f>
        <v>20</v>
      </c>
      <c r="W61" s="31">
        <f>V61/B16</f>
        <v>8.3333333333333329E-2</v>
      </c>
    </row>
    <row r="62" spans="1:23" x14ac:dyDescent="0.25">
      <c r="A62" s="34" t="s">
        <v>55</v>
      </c>
      <c r="B62">
        <v>2.5</v>
      </c>
      <c r="D62">
        <v>10</v>
      </c>
      <c r="E62" s="10">
        <v>25</v>
      </c>
      <c r="V62" s="16">
        <f>E62</f>
        <v>25</v>
      </c>
      <c r="W62" s="31">
        <f>V62/B16</f>
        <v>0.10416666666666667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V64" s="16">
        <f>E64</f>
        <v>0</v>
      </c>
      <c r="W64" s="31">
        <f>V64/B15</f>
        <v>0</v>
      </c>
    </row>
    <row r="65" spans="1:23" x14ac:dyDescent="0.25">
      <c r="A65" s="49" t="s">
        <v>45</v>
      </c>
      <c r="E65" s="10">
        <v>10</v>
      </c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12</v>
      </c>
      <c r="V67" s="16"/>
      <c r="W67" s="31"/>
    </row>
    <row r="68" spans="1:23" x14ac:dyDescent="0.25">
      <c r="A68" s="49" t="s">
        <v>43</v>
      </c>
      <c r="E68" s="10">
        <v>20</v>
      </c>
      <c r="V68" s="16"/>
      <c r="W68" s="31"/>
    </row>
    <row r="69" spans="1:23" x14ac:dyDescent="0.25">
      <c r="A69" s="48" t="s">
        <v>33</v>
      </c>
      <c r="E69" s="10">
        <f>SUM(E65:E68)</f>
        <v>52</v>
      </c>
      <c r="V69" s="16">
        <f>E69</f>
        <v>52</v>
      </c>
      <c r="W69" s="31">
        <f>V69/B16</f>
        <v>0.21666666666666667</v>
      </c>
    </row>
    <row r="70" spans="1:23" x14ac:dyDescent="0.25">
      <c r="E70" s="10"/>
      <c r="V70" s="16"/>
      <c r="W70" s="31"/>
    </row>
    <row r="71" spans="1:23" s="44" customFormat="1" ht="18.75" x14ac:dyDescent="0.3">
      <c r="A71" s="43" t="s">
        <v>71</v>
      </c>
      <c r="N71" s="45"/>
      <c r="O71" s="45"/>
      <c r="P71" s="45"/>
      <c r="Q71" s="45"/>
      <c r="R71" s="45"/>
      <c r="S71" s="45"/>
      <c r="T71" s="45"/>
      <c r="U71" s="45"/>
      <c r="V71" s="47">
        <f>SUM(V3:V70)</f>
        <v>1455.5816326530614</v>
      </c>
      <c r="W71" s="46">
        <f>V71/B16</f>
        <v>6.0649234693877556</v>
      </c>
    </row>
    <row r="73" spans="1:23" s="17" customFormat="1" x14ac:dyDescent="0.25">
      <c r="A73" s="41" t="s">
        <v>52</v>
      </c>
      <c r="N73" s="27"/>
      <c r="O73" s="27"/>
      <c r="P73" s="27"/>
      <c r="Q73" s="27"/>
      <c r="R73" s="27"/>
      <c r="S73" s="27"/>
      <c r="T73" s="27"/>
      <c r="U73" s="27"/>
      <c r="V73" s="16">
        <f>SUM(V7:V16)</f>
        <v>104.46428571428572</v>
      </c>
      <c r="W73" s="31"/>
    </row>
    <row r="74" spans="1:23" s="17" customFormat="1" x14ac:dyDescent="0.25">
      <c r="A74" s="41" t="s">
        <v>53</v>
      </c>
      <c r="N74" s="27"/>
      <c r="O74" s="27"/>
      <c r="P74" s="27"/>
      <c r="Q74" s="27"/>
      <c r="R74" s="27"/>
      <c r="S74" s="27"/>
      <c r="T74" s="27"/>
      <c r="U74" s="27"/>
      <c r="V74" s="16">
        <f>SUM(V19:V70)</f>
        <v>1351.1173469387757</v>
      </c>
      <c r="W74" s="31"/>
    </row>
    <row r="75" spans="1:23" x14ac:dyDescent="0.25">
      <c r="V75" s="10"/>
    </row>
    <row r="76" spans="1:23" x14ac:dyDescent="0.25">
      <c r="A76" s="42" t="s">
        <v>59</v>
      </c>
      <c r="I76" s="61">
        <v>229</v>
      </c>
      <c r="V76" s="63">
        <f>V71*I76</f>
        <v>333328.19387755106</v>
      </c>
    </row>
    <row r="77" spans="1:23" x14ac:dyDescent="0.25">
      <c r="A77" s="42" t="s">
        <v>60</v>
      </c>
      <c r="I77" s="64">
        <f>(76/72)*100</f>
        <v>105.55555555555556</v>
      </c>
      <c r="V77" s="62">
        <f>V71*I77</f>
        <v>153644.72789115648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89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400</v>
      </c>
      <c r="C8" s="10">
        <v>8</v>
      </c>
      <c r="D8" s="10">
        <f t="shared" ref="D8:D15" si="0">B8*C8</f>
        <v>3200</v>
      </c>
      <c r="E8" s="11">
        <f t="shared" ref="E8:E15" si="1">$E$4</f>
        <v>40</v>
      </c>
      <c r="F8" s="12">
        <f t="shared" ref="F8:F15" si="2">D8/E8</f>
        <v>80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142.85714285714286</v>
      </c>
      <c r="K8" s="10">
        <v>1</v>
      </c>
      <c r="L8" s="10"/>
      <c r="M8" s="12">
        <f t="shared" ref="M8:M15" si="5">J8*(K8+L8)</f>
        <v>142.85714285714286</v>
      </c>
      <c r="N8" s="12">
        <f>M8</f>
        <v>142.85714285714286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400</v>
      </c>
      <c r="C9" s="10">
        <v>2</v>
      </c>
      <c r="D9" s="10">
        <f t="shared" si="0"/>
        <v>800</v>
      </c>
      <c r="E9" s="11">
        <f t="shared" si="1"/>
        <v>40</v>
      </c>
      <c r="F9" s="12">
        <f t="shared" si="2"/>
        <v>20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35.714285714285715</v>
      </c>
      <c r="K9" s="10">
        <v>2.25</v>
      </c>
      <c r="L9" s="10"/>
      <c r="M9" s="12">
        <f t="shared" si="5"/>
        <v>80.357142857142861</v>
      </c>
      <c r="N9" s="12"/>
      <c r="O9" s="12">
        <f>M9</f>
        <v>80.357142857142861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400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400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400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400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400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0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400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400</v>
      </c>
      <c r="C16" s="16">
        <f>SUM(C6:C15)</f>
        <v>10</v>
      </c>
      <c r="D16" s="16">
        <f>SUM(D8:D15)</f>
        <v>4000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223.21428571428572</v>
      </c>
      <c r="N16" s="18">
        <f t="shared" ref="N16:U16" si="6">SUM(N2:N15)</f>
        <v>142.85714285714286</v>
      </c>
      <c r="O16" s="18">
        <f t="shared" si="6"/>
        <v>80.357142857142861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223.21428571428572</v>
      </c>
      <c r="W16" s="31">
        <f>V16/B16</f>
        <v>0.5580357142857143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3" x14ac:dyDescent="0.25">
      <c r="A19" s="36" t="s">
        <v>13</v>
      </c>
      <c r="B19" s="10">
        <v>400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400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400</v>
      </c>
      <c r="C21" s="10">
        <v>1</v>
      </c>
      <c r="D21" s="10">
        <f t="shared" si="7"/>
        <v>400</v>
      </c>
      <c r="E21" s="11">
        <f t="shared" si="8"/>
        <v>40</v>
      </c>
      <c r="F21" s="12">
        <f t="shared" si="9"/>
        <v>10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20.408163265306126</v>
      </c>
      <c r="K21" s="10">
        <v>2.25</v>
      </c>
      <c r="L21" s="10"/>
      <c r="M21" s="12">
        <f t="shared" si="12"/>
        <v>45.91836734693878</v>
      </c>
      <c r="N21" s="12"/>
      <c r="O21" s="12"/>
      <c r="P21" s="12">
        <f>M21</f>
        <v>45.91836734693878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400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400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400</v>
      </c>
      <c r="C24" s="10">
        <v>4</v>
      </c>
      <c r="D24" s="10">
        <f t="shared" si="7"/>
        <v>1600</v>
      </c>
      <c r="E24" s="11">
        <f t="shared" si="8"/>
        <v>40</v>
      </c>
      <c r="F24" s="12">
        <f t="shared" si="9"/>
        <v>40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76.190476190476204</v>
      </c>
      <c r="K24" s="10">
        <v>2.75</v>
      </c>
      <c r="L24" s="10"/>
      <c r="M24" s="12">
        <f t="shared" si="12"/>
        <v>209.52380952380958</v>
      </c>
      <c r="N24" s="12"/>
      <c r="O24" s="12"/>
      <c r="P24" s="12"/>
      <c r="Q24" s="12"/>
      <c r="R24" s="12"/>
      <c r="S24" s="12">
        <f>M24</f>
        <v>209.52380952380958</v>
      </c>
      <c r="T24" s="12"/>
      <c r="U24" s="12"/>
      <c r="V24" s="10"/>
    </row>
    <row r="25" spans="1:23" x14ac:dyDescent="0.25">
      <c r="A25" s="36" t="s">
        <v>12</v>
      </c>
      <c r="B25" s="10">
        <v>400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0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400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400</v>
      </c>
      <c r="C27" s="16">
        <f>SUM(C19:C26)</f>
        <v>5</v>
      </c>
      <c r="D27" s="16">
        <f>SUM(D19:D26)</f>
        <v>2000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255.44217687074837</v>
      </c>
      <c r="N27" s="16">
        <f t="shared" si="13"/>
        <v>0</v>
      </c>
      <c r="O27" s="16">
        <f t="shared" si="13"/>
        <v>0</v>
      </c>
      <c r="P27" s="16">
        <f t="shared" si="13"/>
        <v>45.91836734693878</v>
      </c>
      <c r="Q27" s="16">
        <f t="shared" si="13"/>
        <v>0</v>
      </c>
      <c r="R27" s="16">
        <f t="shared" si="13"/>
        <v>0</v>
      </c>
      <c r="S27" s="16">
        <f t="shared" si="13"/>
        <v>209.52380952380958</v>
      </c>
      <c r="T27" s="16">
        <f t="shared" si="13"/>
        <v>0</v>
      </c>
      <c r="U27" s="16">
        <f t="shared" si="13"/>
        <v>0</v>
      </c>
      <c r="V27" s="16">
        <f>M27</f>
        <v>255.44217687074837</v>
      </c>
      <c r="W27" s="31">
        <f>V27/B27</f>
        <v>0.63860544217687087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88</v>
      </c>
      <c r="B31" s="10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22</v>
      </c>
      <c r="E35" s="10">
        <f>B35*D35</f>
        <v>165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8</v>
      </c>
      <c r="E36" s="10">
        <f>(B36*D36)/2</f>
        <v>30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34</v>
      </c>
      <c r="E38" s="16">
        <f>SUM(E33:E37)</f>
        <v>237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237</v>
      </c>
      <c r="W38" s="31">
        <f>V38/B16</f>
        <v>0.59250000000000003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87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6</v>
      </c>
      <c r="E44" s="10">
        <f>B44*D44</f>
        <v>45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12</v>
      </c>
      <c r="E47" s="16">
        <f>SUM(E42:E46)</f>
        <v>78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78</v>
      </c>
      <c r="W47" s="31">
        <f>V47/B16</f>
        <v>0.19500000000000001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37" t="s">
        <v>37</v>
      </c>
      <c r="B50" s="10">
        <v>4.5</v>
      </c>
      <c r="C50" s="10"/>
      <c r="D50" s="10">
        <v>15</v>
      </c>
      <c r="E50" s="10">
        <f>B50*D50</f>
        <v>67.5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6</v>
      </c>
      <c r="E51" s="10">
        <f>(B51*D51)/2</f>
        <v>13.5</v>
      </c>
    </row>
    <row r="52" spans="1:23" s="17" customFormat="1" x14ac:dyDescent="0.25">
      <c r="A52" s="41"/>
      <c r="D52" s="16">
        <f>SUM(D50:D51)</f>
        <v>21</v>
      </c>
      <c r="E52" s="16">
        <f>SUM(E50:E51)</f>
        <v>81</v>
      </c>
      <c r="N52" s="27"/>
      <c r="O52" s="27"/>
      <c r="P52" s="27"/>
      <c r="Q52" s="27"/>
      <c r="R52" s="27"/>
      <c r="S52" s="27"/>
      <c r="T52" s="27"/>
      <c r="U52" s="27"/>
      <c r="V52" s="16">
        <f>E52</f>
        <v>81</v>
      </c>
      <c r="W52" s="31">
        <f>V52/B16</f>
        <v>0.20250000000000001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10</v>
      </c>
      <c r="E56" s="10">
        <f>(B56*D56)</f>
        <v>25</v>
      </c>
      <c r="V56" s="16">
        <f>E56</f>
        <v>25</v>
      </c>
      <c r="W56" s="31">
        <f>V56/B16</f>
        <v>6.25E-2</v>
      </c>
    </row>
    <row r="57" spans="1:23" x14ac:dyDescent="0.25">
      <c r="A57" s="34" t="s">
        <v>55</v>
      </c>
      <c r="B57">
        <v>2.5</v>
      </c>
      <c r="D57">
        <v>24</v>
      </c>
      <c r="E57" s="10">
        <f>(B57*D57)</f>
        <v>60</v>
      </c>
      <c r="V57" s="16">
        <f>E57</f>
        <v>60</v>
      </c>
      <c r="W57" s="31">
        <f>V57/B16</f>
        <v>0.15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/>
      <c r="W59" s="31"/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35</v>
      </c>
      <c r="V63" s="16"/>
      <c r="W63" s="31"/>
    </row>
    <row r="64" spans="1:23" x14ac:dyDescent="0.25">
      <c r="A64" s="48" t="s">
        <v>33</v>
      </c>
      <c r="E64" s="10">
        <f>SUM(E60:E63)</f>
        <v>67</v>
      </c>
      <c r="V64" s="16">
        <f>E64</f>
        <v>67</v>
      </c>
      <c r="W64" s="31">
        <f>V64/B16</f>
        <v>0.16750000000000001</v>
      </c>
    </row>
    <row r="65" spans="1:23" x14ac:dyDescent="0.25">
      <c r="A65" s="48"/>
      <c r="E65" s="10"/>
      <c r="V65" s="16"/>
      <c r="W65" s="31"/>
    </row>
    <row r="66" spans="1:23" x14ac:dyDescent="0.25">
      <c r="A66" s="48" t="s">
        <v>54</v>
      </c>
      <c r="E66" s="10"/>
      <c r="V66" s="16"/>
      <c r="W66" s="31"/>
    </row>
    <row r="67" spans="1:23" x14ac:dyDescent="0.25">
      <c r="A67" s="48" t="s">
        <v>75</v>
      </c>
      <c r="E67" s="10">
        <v>50</v>
      </c>
      <c r="V67" s="16">
        <f>E67</f>
        <v>50</v>
      </c>
      <c r="W67" s="31">
        <f>V67/B19</f>
        <v>0.125</v>
      </c>
    </row>
    <row r="68" spans="1:23" x14ac:dyDescent="0.25">
      <c r="E68" s="10"/>
      <c r="V68" s="16"/>
      <c r="W68" s="31"/>
    </row>
    <row r="69" spans="1:23" s="44" customFormat="1" ht="18.75" x14ac:dyDescent="0.3">
      <c r="A69" s="43" t="s">
        <v>51</v>
      </c>
      <c r="N69" s="45"/>
      <c r="O69" s="45"/>
      <c r="P69" s="45"/>
      <c r="Q69" s="45"/>
      <c r="R69" s="45"/>
      <c r="S69" s="45"/>
      <c r="T69" s="45"/>
      <c r="U69" s="45"/>
      <c r="V69" s="47">
        <f>SUM(V3:V68)</f>
        <v>1076.6564625850342</v>
      </c>
      <c r="W69" s="46">
        <f>V69/B16</f>
        <v>2.6916411564625857</v>
      </c>
    </row>
    <row r="71" spans="1:23" s="17" customFormat="1" x14ac:dyDescent="0.25">
      <c r="A71" s="41" t="s">
        <v>52</v>
      </c>
      <c r="N71" s="27"/>
      <c r="O71" s="27"/>
      <c r="P71" s="27"/>
      <c r="Q71" s="27"/>
      <c r="R71" s="27"/>
      <c r="S71" s="27"/>
      <c r="T71" s="27"/>
      <c r="U71" s="27"/>
      <c r="V71" s="16">
        <f>SUM(V8:V16)</f>
        <v>223.21428571428572</v>
      </c>
      <c r="W71" s="31"/>
    </row>
    <row r="72" spans="1:23" s="17" customFormat="1" x14ac:dyDescent="0.25">
      <c r="A72" s="41" t="s">
        <v>53</v>
      </c>
      <c r="N72" s="27"/>
      <c r="O72" s="27"/>
      <c r="P72" s="27"/>
      <c r="Q72" s="27"/>
      <c r="R72" s="27"/>
      <c r="S72" s="27"/>
      <c r="T72" s="27"/>
      <c r="U72" s="27"/>
      <c r="V72" s="16">
        <f>SUM(V19:V68)</f>
        <v>853.44217687074843</v>
      </c>
      <c r="W72" s="31"/>
    </row>
    <row r="73" spans="1:23" x14ac:dyDescent="0.25">
      <c r="V73" s="10"/>
    </row>
    <row r="74" spans="1:23" x14ac:dyDescent="0.25">
      <c r="A74" s="42" t="s">
        <v>59</v>
      </c>
      <c r="I74" s="61">
        <v>229</v>
      </c>
      <c r="V74" s="63">
        <f>V69*I74</f>
        <v>246554.32993197284</v>
      </c>
    </row>
    <row r="75" spans="1:23" x14ac:dyDescent="0.25">
      <c r="A75" s="42" t="s">
        <v>60</v>
      </c>
      <c r="I75" s="64">
        <f>(76/72)*100</f>
        <v>105.55555555555556</v>
      </c>
      <c r="V75" s="62">
        <f>V69*I75</f>
        <v>113647.07105064249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115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800</v>
      </c>
      <c r="C8" s="10">
        <v>8</v>
      </c>
      <c r="D8" s="10">
        <f t="shared" ref="D8:D15" si="0">B8*C8</f>
        <v>6400</v>
      </c>
      <c r="E8" s="11">
        <f t="shared" ref="E8:E15" si="1">$E$4</f>
        <v>40</v>
      </c>
      <c r="F8" s="12">
        <f t="shared" ref="F8:F15" si="2">D8/E8</f>
        <v>160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285.71428571428572</v>
      </c>
      <c r="K8" s="10">
        <v>1</v>
      </c>
      <c r="L8" s="10"/>
      <c r="M8" s="12">
        <f t="shared" ref="M8:M15" si="5">J8*(K8+L8)</f>
        <v>285.71428571428572</v>
      </c>
      <c r="N8" s="12">
        <f>M8</f>
        <v>285.71428571428572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800</v>
      </c>
      <c r="C9" s="10">
        <v>1</v>
      </c>
      <c r="D9" s="10">
        <f t="shared" si="0"/>
        <v>800</v>
      </c>
      <c r="E9" s="11">
        <f t="shared" si="1"/>
        <v>40</v>
      </c>
      <c r="F9" s="12">
        <f t="shared" si="2"/>
        <v>20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35.714285714285715</v>
      </c>
      <c r="K9" s="10">
        <v>2.25</v>
      </c>
      <c r="L9" s="10"/>
      <c r="M9" s="12">
        <f t="shared" si="5"/>
        <v>80.357142857142861</v>
      </c>
      <c r="N9" s="12"/>
      <c r="O9" s="12">
        <f>M9</f>
        <v>80.357142857142861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800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800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800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800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800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0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800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800</v>
      </c>
      <c r="C16" s="16">
        <f>SUM(C6:C15)</f>
        <v>9</v>
      </c>
      <c r="D16" s="16">
        <f>SUM(D8:D15)</f>
        <v>7200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366.07142857142856</v>
      </c>
      <c r="N16" s="18">
        <f t="shared" ref="N16:U16" si="6">SUM(N2:N15)</f>
        <v>285.71428571428572</v>
      </c>
      <c r="O16" s="18">
        <f t="shared" si="6"/>
        <v>80.357142857142861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366.07142857142856</v>
      </c>
      <c r="W16" s="31">
        <f>V16/B16</f>
        <v>0.4575892857142857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36" t="s">
        <v>13</v>
      </c>
      <c r="B19" s="10">
        <v>800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800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800</v>
      </c>
      <c r="C21" s="10">
        <v>1</v>
      </c>
      <c r="D21" s="10">
        <f t="shared" si="7"/>
        <v>800</v>
      </c>
      <c r="E21" s="11">
        <f t="shared" si="8"/>
        <v>40</v>
      </c>
      <c r="F21" s="12">
        <f t="shared" si="9"/>
        <v>20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40.816326530612251</v>
      </c>
      <c r="K21" s="10">
        <v>2.25</v>
      </c>
      <c r="L21" s="10"/>
      <c r="M21" s="12">
        <f t="shared" si="12"/>
        <v>91.83673469387756</v>
      </c>
      <c r="N21" s="12"/>
      <c r="O21" s="12"/>
      <c r="P21" s="12">
        <f>M21</f>
        <v>91.83673469387756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800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800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800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800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0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800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800</v>
      </c>
      <c r="C27" s="16">
        <f>SUM(C19:C26)</f>
        <v>1</v>
      </c>
      <c r="D27" s="16">
        <f>SUM(D19:D26)</f>
        <v>800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91.83673469387756</v>
      </c>
      <c r="N27" s="16">
        <f t="shared" si="13"/>
        <v>0</v>
      </c>
      <c r="O27" s="16">
        <f t="shared" si="13"/>
        <v>0</v>
      </c>
      <c r="P27" s="16">
        <f t="shared" si="13"/>
        <v>91.83673469387756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>M27</f>
        <v>91.83673469387756</v>
      </c>
      <c r="W27" s="31">
        <f>V27/B27</f>
        <v>0.11479591836734696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90</v>
      </c>
      <c r="B31" s="10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35</v>
      </c>
      <c r="E35" s="10">
        <f>B35*D35</f>
        <v>262.5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12</v>
      </c>
      <c r="E36" s="10">
        <f>(B36*D36)/2</f>
        <v>45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51</v>
      </c>
      <c r="E38" s="16">
        <f>SUM(E33:E37)</f>
        <v>349.5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349.5</v>
      </c>
      <c r="W38" s="31">
        <f>V38/B16</f>
        <v>0.43687500000000001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78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11</v>
      </c>
      <c r="E44" s="10">
        <f>B44*D44</f>
        <v>82.5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17</v>
      </c>
      <c r="E47" s="16">
        <f>SUM(E42:E46)</f>
        <v>115.5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115.5</v>
      </c>
      <c r="W47" s="31">
        <f>V47/B16</f>
        <v>0.144375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37" t="s">
        <v>37</v>
      </c>
      <c r="B50" s="10">
        <v>4.5</v>
      </c>
      <c r="C50" s="10"/>
      <c r="D50" s="10">
        <v>40</v>
      </c>
      <c r="E50" s="10">
        <f>B50*D50</f>
        <v>180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40</v>
      </c>
      <c r="E51" s="10">
        <f>(B51*D51)/2</f>
        <v>90</v>
      </c>
    </row>
    <row r="52" spans="1:23" s="17" customFormat="1" x14ac:dyDescent="0.25">
      <c r="A52" s="41"/>
      <c r="D52" s="16">
        <f>SUM(D50:D51)</f>
        <v>80</v>
      </c>
      <c r="E52" s="16">
        <f>SUM(E50:E51)</f>
        <v>270</v>
      </c>
      <c r="N52" s="27"/>
      <c r="O52" s="27"/>
      <c r="P52" s="27"/>
      <c r="Q52" s="27"/>
      <c r="R52" s="27"/>
      <c r="S52" s="27"/>
      <c r="T52" s="27"/>
      <c r="U52" s="27"/>
      <c r="V52" s="16">
        <f>E52</f>
        <v>270</v>
      </c>
      <c r="W52" s="31">
        <f>V52/B16</f>
        <v>0.33750000000000002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10</v>
      </c>
      <c r="E56" s="10">
        <f>(B56*D56)</f>
        <v>25</v>
      </c>
      <c r="V56" s="16">
        <f>E56</f>
        <v>25</v>
      </c>
      <c r="W56" s="31">
        <f>V56/B16</f>
        <v>3.125E-2</v>
      </c>
    </row>
    <row r="57" spans="1:23" x14ac:dyDescent="0.25">
      <c r="A57" s="34" t="s">
        <v>55</v>
      </c>
      <c r="B57">
        <v>2.5</v>
      </c>
      <c r="D57">
        <v>36</v>
      </c>
      <c r="E57" s="10">
        <f>(B57*D57)</f>
        <v>90</v>
      </c>
      <c r="V57" s="16">
        <f>E57</f>
        <v>90</v>
      </c>
      <c r="W57" s="31">
        <f>V57/B16</f>
        <v>0.1125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>
        <f>E59</f>
        <v>0</v>
      </c>
      <c r="W59" s="31">
        <f>V59/B16</f>
        <v>0</v>
      </c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35</v>
      </c>
      <c r="V63" s="16"/>
      <c r="W63" s="31"/>
    </row>
    <row r="64" spans="1:23" x14ac:dyDescent="0.25">
      <c r="A64" s="48" t="s">
        <v>33</v>
      </c>
      <c r="E64" s="10">
        <f>SUM(E60:E63)</f>
        <v>67</v>
      </c>
      <c r="V64" s="16">
        <f>E64</f>
        <v>67</v>
      </c>
      <c r="W64" s="31">
        <f>V64/B16</f>
        <v>8.3750000000000005E-2</v>
      </c>
    </row>
    <row r="65" spans="1:23" x14ac:dyDescent="0.25">
      <c r="A65" s="48"/>
      <c r="E65" s="10"/>
      <c r="V65" s="16"/>
      <c r="W65" s="31"/>
    </row>
    <row r="66" spans="1:23" x14ac:dyDescent="0.25">
      <c r="A66" s="48" t="s">
        <v>54</v>
      </c>
      <c r="E66" s="10"/>
      <c r="V66" s="16"/>
      <c r="W66" s="31"/>
    </row>
    <row r="67" spans="1:23" x14ac:dyDescent="0.25">
      <c r="A67" s="48" t="s">
        <v>75</v>
      </c>
      <c r="E67" s="10">
        <v>50</v>
      </c>
      <c r="V67" s="16">
        <f>E67</f>
        <v>50</v>
      </c>
      <c r="W67" s="31">
        <f>V67/B19</f>
        <v>6.25E-2</v>
      </c>
    </row>
    <row r="68" spans="1:23" x14ac:dyDescent="0.25">
      <c r="E68" s="10"/>
      <c r="V68" s="16"/>
      <c r="W68" s="31"/>
    </row>
    <row r="69" spans="1:23" s="44" customFormat="1" ht="18.75" x14ac:dyDescent="0.3">
      <c r="A69" s="43" t="s">
        <v>51</v>
      </c>
      <c r="N69" s="45"/>
      <c r="O69" s="45"/>
      <c r="P69" s="45"/>
      <c r="Q69" s="45"/>
      <c r="R69" s="45"/>
      <c r="S69" s="45"/>
      <c r="T69" s="45"/>
      <c r="U69" s="45"/>
      <c r="V69" s="47">
        <f>SUM(V3:V68)</f>
        <v>1424.908163265306</v>
      </c>
      <c r="W69" s="46">
        <f>V69/B16</f>
        <v>1.7811352040816326</v>
      </c>
    </row>
    <row r="71" spans="1:23" s="17" customFormat="1" x14ac:dyDescent="0.25">
      <c r="A71" s="41" t="s">
        <v>52</v>
      </c>
      <c r="N71" s="27"/>
      <c r="O71" s="27"/>
      <c r="P71" s="27"/>
      <c r="Q71" s="27"/>
      <c r="R71" s="27"/>
      <c r="S71" s="27"/>
      <c r="T71" s="27"/>
      <c r="U71" s="27"/>
      <c r="V71" s="16">
        <f>SUM(V8:V16)</f>
        <v>366.07142857142856</v>
      </c>
      <c r="W71" s="31"/>
    </row>
    <row r="72" spans="1:23" s="17" customFormat="1" x14ac:dyDescent="0.25">
      <c r="A72" s="41" t="s">
        <v>53</v>
      </c>
      <c r="N72" s="27"/>
      <c r="O72" s="27"/>
      <c r="P72" s="27"/>
      <c r="Q72" s="27"/>
      <c r="R72" s="27"/>
      <c r="S72" s="27"/>
      <c r="T72" s="27"/>
      <c r="U72" s="27"/>
      <c r="V72" s="16">
        <f>SUM(V19:V68)</f>
        <v>1058.8367346938776</v>
      </c>
      <c r="W72" s="31"/>
    </row>
    <row r="73" spans="1:23" x14ac:dyDescent="0.25">
      <c r="V73" s="10"/>
    </row>
    <row r="74" spans="1:23" x14ac:dyDescent="0.25">
      <c r="A74" s="42" t="s">
        <v>59</v>
      </c>
      <c r="I74" s="61">
        <v>229</v>
      </c>
      <c r="V74" s="63">
        <f>V69*I74</f>
        <v>326303.96938775509</v>
      </c>
    </row>
    <row r="75" spans="1:23" x14ac:dyDescent="0.25">
      <c r="A75" s="42" t="s">
        <v>60</v>
      </c>
      <c r="I75" s="64">
        <f>(76/72)*100</f>
        <v>105.55555555555556</v>
      </c>
      <c r="V75" s="62">
        <f>V69*I75</f>
        <v>150406.97278911565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114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200</v>
      </c>
      <c r="C8" s="10">
        <v>2</v>
      </c>
      <c r="D8" s="10">
        <f t="shared" ref="D8:D15" si="0">B8*C8</f>
        <v>400</v>
      </c>
      <c r="E8" s="11">
        <f t="shared" ref="E8:E15" si="1">$E$4</f>
        <v>40</v>
      </c>
      <c r="F8" s="12">
        <f t="shared" ref="F8:F15" si="2">D8/E8</f>
        <v>10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17.857142857142858</v>
      </c>
      <c r="K8" s="10">
        <v>1</v>
      </c>
      <c r="L8" s="10"/>
      <c r="M8" s="12">
        <f t="shared" ref="M8:M15" si="5">J8*(K8+L8)</f>
        <v>17.857142857142858</v>
      </c>
      <c r="N8" s="12">
        <f>M8</f>
        <v>17.857142857142858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200</v>
      </c>
      <c r="C9" s="10">
        <v>2</v>
      </c>
      <c r="D9" s="10">
        <f t="shared" si="0"/>
        <v>400</v>
      </c>
      <c r="E9" s="11">
        <f t="shared" si="1"/>
        <v>40</v>
      </c>
      <c r="F9" s="12">
        <f t="shared" si="2"/>
        <v>10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17.857142857142858</v>
      </c>
      <c r="K9" s="10">
        <v>2.25</v>
      </c>
      <c r="L9" s="10"/>
      <c r="M9" s="12">
        <f t="shared" si="5"/>
        <v>40.178571428571431</v>
      </c>
      <c r="N9" s="12"/>
      <c r="O9" s="12">
        <f>M9</f>
        <v>40.178571428571431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200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200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200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200</v>
      </c>
      <c r="C13" s="10">
        <v>2</v>
      </c>
      <c r="D13" s="10">
        <f t="shared" si="0"/>
        <v>400</v>
      </c>
      <c r="E13" s="11">
        <f t="shared" si="1"/>
        <v>40</v>
      </c>
      <c r="F13" s="12">
        <f t="shared" si="2"/>
        <v>10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19.047619047619051</v>
      </c>
      <c r="K13" s="10">
        <v>2.75</v>
      </c>
      <c r="L13" s="10"/>
      <c r="M13" s="12">
        <f t="shared" si="5"/>
        <v>52.380952380952394</v>
      </c>
      <c r="N13" s="12"/>
      <c r="O13" s="12"/>
      <c r="P13" s="12"/>
      <c r="Q13" s="12"/>
      <c r="R13" s="12"/>
      <c r="S13" s="12">
        <f>M13</f>
        <v>52.380952380952394</v>
      </c>
      <c r="T13" s="12"/>
      <c r="U13" s="12"/>
      <c r="V13" s="10"/>
    </row>
    <row r="14" spans="1:23" x14ac:dyDescent="0.25">
      <c r="A14" s="36" t="s">
        <v>12</v>
      </c>
      <c r="B14" s="10">
        <v>200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200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200</v>
      </c>
      <c r="C16" s="16">
        <f>SUM(C6:C15)</f>
        <v>6</v>
      </c>
      <c r="D16" s="16">
        <f>SUM(D8:D15)</f>
        <v>1200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110.41666666666669</v>
      </c>
      <c r="N16" s="18">
        <f t="shared" ref="N16:U16" si="6">SUM(N2:N15)</f>
        <v>17.857142857142858</v>
      </c>
      <c r="O16" s="18">
        <f t="shared" si="6"/>
        <v>40.178571428571431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52.380952380952394</v>
      </c>
      <c r="T16" s="18">
        <f t="shared" si="6"/>
        <v>0</v>
      </c>
      <c r="U16" s="18">
        <f t="shared" si="6"/>
        <v>0</v>
      </c>
      <c r="V16" s="16">
        <f>M16</f>
        <v>110.41666666666669</v>
      </c>
      <c r="W16" s="31">
        <f>V16/B16</f>
        <v>0.55208333333333348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36" t="s">
        <v>13</v>
      </c>
      <c r="B19" s="10">
        <v>200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200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200</v>
      </c>
      <c r="C21" s="10"/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10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200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200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200</v>
      </c>
      <c r="C24" s="10">
        <v>12</v>
      </c>
      <c r="D24" s="10">
        <f t="shared" si="7"/>
        <v>2400</v>
      </c>
      <c r="E24" s="11">
        <f t="shared" si="8"/>
        <v>40</v>
      </c>
      <c r="F24" s="12">
        <f t="shared" si="9"/>
        <v>60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114.28571428571431</v>
      </c>
      <c r="K24" s="10">
        <v>3</v>
      </c>
      <c r="L24" s="10"/>
      <c r="M24" s="12">
        <f t="shared" si="12"/>
        <v>342.85714285714289</v>
      </c>
      <c r="N24" s="12"/>
      <c r="O24" s="12"/>
      <c r="P24" s="12"/>
      <c r="Q24" s="12"/>
      <c r="R24" s="12"/>
      <c r="S24" s="12">
        <f>M24</f>
        <v>342.85714285714289</v>
      </c>
      <c r="T24" s="12"/>
      <c r="U24" s="12"/>
      <c r="V24" s="10"/>
    </row>
    <row r="25" spans="1:23" x14ac:dyDescent="0.25">
      <c r="A25" s="36" t="s">
        <v>12</v>
      </c>
      <c r="B25" s="10">
        <v>200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4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200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200</v>
      </c>
      <c r="C27" s="16">
        <f>SUM(C19:C26)</f>
        <v>12</v>
      </c>
      <c r="D27" s="16">
        <f>SUM(D19:D26)</f>
        <v>2400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342.85714285714289</v>
      </c>
      <c r="N27" s="16">
        <f t="shared" si="13"/>
        <v>0</v>
      </c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342.85714285714289</v>
      </c>
      <c r="T27" s="16">
        <f t="shared" si="13"/>
        <v>0</v>
      </c>
      <c r="U27" s="16">
        <f t="shared" si="13"/>
        <v>0</v>
      </c>
      <c r="V27" s="16">
        <f>M27</f>
        <v>342.85714285714289</v>
      </c>
      <c r="W27" s="31">
        <f>V27/B27</f>
        <v>1.7142857142857144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92</v>
      </c>
      <c r="B31" s="10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6</v>
      </c>
      <c r="E35" s="10">
        <f>B35*D35</f>
        <v>45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3</v>
      </c>
      <c r="E36" s="10">
        <f>(B36*D36)/2</f>
        <v>11.25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12</v>
      </c>
      <c r="E38" s="16">
        <f>SUM(E33:E37)</f>
        <v>89.25</v>
      </c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89.25</v>
      </c>
      <c r="W38" s="31">
        <f>V38/B16</f>
        <v>0.44624999999999998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90" x14ac:dyDescent="0.25">
      <c r="A40" s="51" t="s">
        <v>91</v>
      </c>
      <c r="B40" s="10">
        <v>4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6</v>
      </c>
      <c r="E44" s="10">
        <f>B44*D44</f>
        <v>45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12</v>
      </c>
      <c r="E47" s="16">
        <f>SUM(E42:E46)</f>
        <v>78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78</v>
      </c>
      <c r="W47" s="31">
        <f>V47/B16</f>
        <v>0.39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8</v>
      </c>
      <c r="E50" s="10">
        <f>B50*D50</f>
        <v>36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6</v>
      </c>
      <c r="E51" s="10">
        <f>(B51*D51)/2</f>
        <v>13.5</v>
      </c>
    </row>
    <row r="52" spans="1:23" s="17" customFormat="1" x14ac:dyDescent="0.25">
      <c r="A52" s="41"/>
      <c r="D52" s="16">
        <f>SUM(D50:D51)</f>
        <v>14</v>
      </c>
      <c r="E52" s="16">
        <f>SUM(E50:E51)</f>
        <v>49.5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49.5</v>
      </c>
      <c r="W52" s="31">
        <f>V52/B16</f>
        <v>0.2475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8</v>
      </c>
      <c r="E56" s="10">
        <f>(B56*D56)</f>
        <v>20</v>
      </c>
      <c r="V56" s="16">
        <f>E56</f>
        <v>20</v>
      </c>
      <c r="W56" s="31">
        <f>V56/B16</f>
        <v>0.1</v>
      </c>
    </row>
    <row r="57" spans="1:23" x14ac:dyDescent="0.25">
      <c r="A57" s="34" t="s">
        <v>55</v>
      </c>
      <c r="B57">
        <v>2.5</v>
      </c>
      <c r="D57">
        <v>8</v>
      </c>
      <c r="E57" s="10">
        <f>(B57*D57)</f>
        <v>20</v>
      </c>
      <c r="V57" s="16">
        <f>E57</f>
        <v>20</v>
      </c>
      <c r="W57" s="31">
        <f>V57/B16</f>
        <v>0.1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>
        <f>E59</f>
        <v>0</v>
      </c>
      <c r="W59" s="31">
        <f>V59/B16</f>
        <v>0</v>
      </c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15</v>
      </c>
      <c r="V63" s="16"/>
      <c r="W63" s="31"/>
    </row>
    <row r="64" spans="1:23" x14ac:dyDescent="0.25">
      <c r="A64" s="48" t="s">
        <v>33</v>
      </c>
      <c r="E64" s="10">
        <f>SUM(E60:E63)</f>
        <v>47</v>
      </c>
      <c r="V64" s="16">
        <f>E64</f>
        <v>47</v>
      </c>
      <c r="W64" s="31">
        <f>V64/B16</f>
        <v>0.23499999999999999</v>
      </c>
    </row>
    <row r="65" spans="1:23" x14ac:dyDescent="0.25">
      <c r="A65" s="48"/>
      <c r="E65" s="10"/>
      <c r="V65" s="16"/>
      <c r="W65" s="31"/>
    </row>
    <row r="66" spans="1:23" x14ac:dyDescent="0.25">
      <c r="A66" s="48" t="s">
        <v>54</v>
      </c>
      <c r="E66" s="10"/>
      <c r="V66" s="16"/>
      <c r="W66" s="31"/>
    </row>
    <row r="67" spans="1:23" x14ac:dyDescent="0.25">
      <c r="A67" s="48"/>
      <c r="E67" s="10"/>
      <c r="V67" s="16"/>
      <c r="W67" s="31"/>
    </row>
    <row r="68" spans="1:23" x14ac:dyDescent="0.25">
      <c r="E68" s="10"/>
      <c r="V68" s="16"/>
      <c r="W68" s="31"/>
    </row>
    <row r="69" spans="1:23" s="44" customFormat="1" ht="18.75" x14ac:dyDescent="0.3">
      <c r="A69" s="43" t="s">
        <v>51</v>
      </c>
      <c r="N69" s="45"/>
      <c r="O69" s="45"/>
      <c r="P69" s="45"/>
      <c r="Q69" s="45"/>
      <c r="R69" s="45"/>
      <c r="S69" s="45"/>
      <c r="T69" s="45"/>
      <c r="U69" s="45"/>
      <c r="V69" s="47">
        <f>SUM(V3:V68)</f>
        <v>757.02380952380963</v>
      </c>
      <c r="W69" s="46">
        <f>V69/B16</f>
        <v>3.7851190476190482</v>
      </c>
    </row>
    <row r="71" spans="1:23" s="17" customFormat="1" x14ac:dyDescent="0.25">
      <c r="A71" s="41" t="s">
        <v>52</v>
      </c>
      <c r="N71" s="27"/>
      <c r="O71" s="27"/>
      <c r="P71" s="27"/>
      <c r="Q71" s="27"/>
      <c r="R71" s="27"/>
      <c r="S71" s="27"/>
      <c r="T71" s="27"/>
      <c r="U71" s="27"/>
      <c r="V71" s="16">
        <f>SUM(V8:V16)</f>
        <v>110.41666666666669</v>
      </c>
      <c r="W71" s="31"/>
    </row>
    <row r="72" spans="1:23" s="17" customFormat="1" x14ac:dyDescent="0.25">
      <c r="A72" s="41" t="s">
        <v>53</v>
      </c>
      <c r="N72" s="27"/>
      <c r="O72" s="27"/>
      <c r="P72" s="27"/>
      <c r="Q72" s="27"/>
      <c r="R72" s="27"/>
      <c r="S72" s="27"/>
      <c r="T72" s="27"/>
      <c r="U72" s="27"/>
      <c r="V72" s="16">
        <f>SUM(V19:V68)</f>
        <v>646.60714285714289</v>
      </c>
      <c r="W72" s="31"/>
    </row>
    <row r="73" spans="1:23" x14ac:dyDescent="0.25">
      <c r="V73" s="10"/>
    </row>
    <row r="74" spans="1:23" x14ac:dyDescent="0.25">
      <c r="A74" s="42" t="s">
        <v>59</v>
      </c>
      <c r="I74" s="61">
        <v>229</v>
      </c>
      <c r="V74" s="63">
        <f>V69*I74</f>
        <v>173358.4523809524</v>
      </c>
    </row>
    <row r="75" spans="1:23" x14ac:dyDescent="0.25">
      <c r="A75" s="42" t="s">
        <v>60</v>
      </c>
      <c r="I75" s="64">
        <f>(76/72)*100</f>
        <v>105.55555555555556</v>
      </c>
      <c r="V75" s="62">
        <f>V69*I75</f>
        <v>79908.068783068797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113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800</v>
      </c>
      <c r="C8" s="10">
        <v>8</v>
      </c>
      <c r="D8" s="10">
        <f t="shared" ref="D8:D15" si="0">B8*C8</f>
        <v>6400</v>
      </c>
      <c r="E8" s="11">
        <f t="shared" ref="E8:E15" si="1">$E$4</f>
        <v>40</v>
      </c>
      <c r="F8" s="12">
        <f t="shared" ref="F8:F15" si="2">D8/E8</f>
        <v>160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285.71428571428572</v>
      </c>
      <c r="K8" s="10">
        <v>1</v>
      </c>
      <c r="L8" s="10"/>
      <c r="M8" s="12">
        <f t="shared" ref="M8:M15" si="5">J8*(K8+L8)</f>
        <v>285.71428571428572</v>
      </c>
      <c r="N8" s="12">
        <f>M8</f>
        <v>285.71428571428572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800</v>
      </c>
      <c r="C9" s="10">
        <v>2</v>
      </c>
      <c r="D9" s="10">
        <f t="shared" si="0"/>
        <v>1600</v>
      </c>
      <c r="E9" s="11">
        <f t="shared" si="1"/>
        <v>40</v>
      </c>
      <c r="F9" s="12">
        <f t="shared" si="2"/>
        <v>40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71.428571428571431</v>
      </c>
      <c r="K9" s="10">
        <v>2.25</v>
      </c>
      <c r="L9" s="10"/>
      <c r="M9" s="12">
        <f t="shared" si="5"/>
        <v>160.71428571428572</v>
      </c>
      <c r="N9" s="12"/>
      <c r="O9" s="12">
        <f>M9</f>
        <v>160.71428571428572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800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800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800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800</v>
      </c>
      <c r="C13" s="10">
        <v>1.5</v>
      </c>
      <c r="D13" s="10">
        <f t="shared" si="0"/>
        <v>1200</v>
      </c>
      <c r="E13" s="11">
        <f t="shared" si="1"/>
        <v>40</v>
      </c>
      <c r="F13" s="12">
        <f t="shared" si="2"/>
        <v>30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57.142857142857153</v>
      </c>
      <c r="K13" s="10">
        <v>2.75</v>
      </c>
      <c r="L13" s="10"/>
      <c r="M13" s="12">
        <f t="shared" si="5"/>
        <v>157.14285714285717</v>
      </c>
      <c r="N13" s="12"/>
      <c r="O13" s="12"/>
      <c r="P13" s="12"/>
      <c r="Q13" s="12"/>
      <c r="R13" s="12"/>
      <c r="S13" s="12">
        <f>M13</f>
        <v>157.14285714285717</v>
      </c>
      <c r="T13" s="12"/>
      <c r="U13" s="12"/>
      <c r="V13" s="10"/>
    </row>
    <row r="14" spans="1:23" x14ac:dyDescent="0.25">
      <c r="A14" s="36" t="s">
        <v>12</v>
      </c>
      <c r="B14" s="10">
        <v>800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800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800</v>
      </c>
      <c r="C16" s="16">
        <f>SUM(C6:C15)</f>
        <v>11.5</v>
      </c>
      <c r="D16" s="16">
        <f>SUM(D8:D15)</f>
        <v>9200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603.57142857142867</v>
      </c>
      <c r="N16" s="18">
        <f t="shared" ref="N16:U16" si="6">SUM(N2:N15)</f>
        <v>285.71428571428572</v>
      </c>
      <c r="O16" s="18">
        <f t="shared" si="6"/>
        <v>160.71428571428572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157.14285714285717</v>
      </c>
      <c r="T16" s="18">
        <f t="shared" si="6"/>
        <v>0</v>
      </c>
      <c r="U16" s="18">
        <f t="shared" si="6"/>
        <v>0</v>
      </c>
      <c r="V16" s="16">
        <f>M16</f>
        <v>603.57142857142867</v>
      </c>
      <c r="W16" s="31">
        <f>V16/B16</f>
        <v>0.75446428571428581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36" t="s">
        <v>13</v>
      </c>
      <c r="B19" s="10">
        <v>800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800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800</v>
      </c>
      <c r="C21" s="10"/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10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800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800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800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800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4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800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800</v>
      </c>
      <c r="C27" s="16">
        <f>SUM(C17:C26)</f>
        <v>0</v>
      </c>
      <c r="D27" s="16">
        <f>SUM(D19:D26)</f>
        <v>0</v>
      </c>
      <c r="E27" s="16"/>
      <c r="F27" s="16"/>
      <c r="G27" s="16"/>
      <c r="H27" s="16"/>
      <c r="I27" s="16"/>
      <c r="J27" s="16"/>
      <c r="K27" s="16"/>
      <c r="L27" s="16"/>
      <c r="M27" s="16">
        <f>SUM(M17:M26)</f>
        <v>0</v>
      </c>
      <c r="N27" s="18">
        <f t="shared" ref="N27:U27" si="13">SUM(N19:N26)</f>
        <v>0</v>
      </c>
      <c r="O27" s="18">
        <f t="shared" si="13"/>
        <v>0</v>
      </c>
      <c r="P27" s="18">
        <f t="shared" si="13"/>
        <v>0</v>
      </c>
      <c r="Q27" s="18">
        <f t="shared" si="13"/>
        <v>0</v>
      </c>
      <c r="R27" s="18">
        <f t="shared" si="13"/>
        <v>0</v>
      </c>
      <c r="S27" s="18">
        <f t="shared" si="13"/>
        <v>0</v>
      </c>
      <c r="T27" s="18">
        <f t="shared" si="13"/>
        <v>0</v>
      </c>
      <c r="U27" s="18">
        <f t="shared" si="13"/>
        <v>0</v>
      </c>
      <c r="V27" s="16">
        <f>M27</f>
        <v>0</v>
      </c>
      <c r="W27" s="31">
        <f>V27/B27</f>
        <v>0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94</v>
      </c>
      <c r="B31" s="10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25</v>
      </c>
      <c r="E35" s="10">
        <f>B35*D35</f>
        <v>187.5</v>
      </c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10</v>
      </c>
      <c r="E36" s="10">
        <f>(B36*D36)/2</f>
        <v>37.5</v>
      </c>
      <c r="F36" s="10"/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12</v>
      </c>
      <c r="E37" s="10">
        <f>(B37*D37)/5</f>
        <v>18</v>
      </c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51</v>
      </c>
      <c r="E38" s="16">
        <f>SUM(E33:E37)</f>
        <v>285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285</v>
      </c>
      <c r="W38" s="31">
        <f>V38/B16</f>
        <v>0.35625000000000001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78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9</v>
      </c>
      <c r="E44" s="10">
        <f>B44*D44</f>
        <v>67.5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14</v>
      </c>
      <c r="E47" s="16">
        <f>SUM(E42:E46)</f>
        <v>91.5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91.5</v>
      </c>
      <c r="W47" s="31">
        <f>V47/B16</f>
        <v>0.114375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30</v>
      </c>
      <c r="E50" s="10">
        <f>B50*D50</f>
        <v>135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t="s">
        <v>23</v>
      </c>
      <c r="D51" s="10">
        <v>30</v>
      </c>
      <c r="E51" s="10">
        <f>(B51*D51)/2</f>
        <v>67.5</v>
      </c>
    </row>
    <row r="52" spans="1:23" s="17" customFormat="1" x14ac:dyDescent="0.25">
      <c r="A52" s="41"/>
      <c r="D52" s="16">
        <f>SUM(D50:D51)</f>
        <v>60</v>
      </c>
      <c r="E52" s="16">
        <f>SUM(E50:E51)</f>
        <v>202.5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202.5</v>
      </c>
      <c r="W52" s="31">
        <f>V52/B16</f>
        <v>0.25312499999999999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8</v>
      </c>
      <c r="E56" s="10">
        <f>(B56*D56)</f>
        <v>20</v>
      </c>
      <c r="V56" s="16">
        <f>E56</f>
        <v>20</v>
      </c>
      <c r="W56" s="31">
        <f>V56/B16</f>
        <v>2.5000000000000001E-2</v>
      </c>
    </row>
    <row r="57" spans="1:23" x14ac:dyDescent="0.25">
      <c r="A57" s="34" t="s">
        <v>55</v>
      </c>
      <c r="B57">
        <v>2.5</v>
      </c>
      <c r="D57">
        <v>28</v>
      </c>
      <c r="E57" s="10">
        <f>(B57*D57)</f>
        <v>70</v>
      </c>
      <c r="V57" s="16">
        <f>E57</f>
        <v>70</v>
      </c>
      <c r="W57" s="31">
        <f>V57/B16</f>
        <v>8.7499999999999994E-2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/>
      <c r="W59" s="31"/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20</v>
      </c>
      <c r="V63" s="16"/>
      <c r="W63" s="31"/>
    </row>
    <row r="64" spans="1:23" x14ac:dyDescent="0.25">
      <c r="A64" s="48" t="s">
        <v>33</v>
      </c>
      <c r="E64" s="10">
        <f>SUM(E60:E63)</f>
        <v>52</v>
      </c>
      <c r="V64" s="16">
        <f>E64</f>
        <v>52</v>
      </c>
      <c r="W64" s="31">
        <f>V64/B16</f>
        <v>6.5000000000000002E-2</v>
      </c>
    </row>
    <row r="65" spans="1:23" x14ac:dyDescent="0.25">
      <c r="A65" s="48"/>
      <c r="E65" s="10"/>
      <c r="V65" s="16"/>
      <c r="W65" s="31"/>
    </row>
    <row r="66" spans="1:23" x14ac:dyDescent="0.25">
      <c r="A66" s="48" t="s">
        <v>93</v>
      </c>
      <c r="E66" s="10">
        <v>40</v>
      </c>
      <c r="V66" s="16">
        <f>E66</f>
        <v>40</v>
      </c>
      <c r="W66" s="31">
        <f>V66/B16</f>
        <v>0.05</v>
      </c>
    </row>
    <row r="67" spans="1:23" x14ac:dyDescent="0.25">
      <c r="E67" s="10"/>
      <c r="V67" s="16"/>
      <c r="W67" s="31"/>
    </row>
    <row r="68" spans="1:23" s="44" customFormat="1" ht="18.75" x14ac:dyDescent="0.3">
      <c r="A68" s="43" t="s">
        <v>71</v>
      </c>
      <c r="N68" s="45"/>
      <c r="O68" s="45"/>
      <c r="P68" s="45"/>
      <c r="Q68" s="45"/>
      <c r="R68" s="45"/>
      <c r="S68" s="45"/>
      <c r="T68" s="45"/>
      <c r="U68" s="45"/>
      <c r="V68" s="47">
        <f>SUM(V3:V67)</f>
        <v>1364.5714285714287</v>
      </c>
      <c r="W68" s="46">
        <f>V68/B16</f>
        <v>1.7057142857142857</v>
      </c>
    </row>
    <row r="70" spans="1:23" s="17" customFormat="1" x14ac:dyDescent="0.25">
      <c r="A70" s="41" t="s">
        <v>52</v>
      </c>
      <c r="N70" s="27"/>
      <c r="O70" s="27"/>
      <c r="P70" s="27"/>
      <c r="Q70" s="27"/>
      <c r="R70" s="27"/>
      <c r="S70" s="27"/>
      <c r="T70" s="27"/>
      <c r="U70" s="27"/>
      <c r="V70" s="16">
        <f>SUM(V7:V16)</f>
        <v>603.57142857142867</v>
      </c>
      <c r="W70" s="31"/>
    </row>
    <row r="71" spans="1:23" s="17" customFormat="1" x14ac:dyDescent="0.25">
      <c r="A71" s="41" t="s">
        <v>53</v>
      </c>
      <c r="N71" s="27"/>
      <c r="O71" s="27"/>
      <c r="P71" s="27"/>
      <c r="Q71" s="27"/>
      <c r="R71" s="27"/>
      <c r="S71" s="27"/>
      <c r="T71" s="27"/>
      <c r="U71" s="27"/>
      <c r="V71" s="16">
        <f>SUM(V19:V67)</f>
        <v>761</v>
      </c>
      <c r="W71" s="31"/>
    </row>
    <row r="72" spans="1:23" x14ac:dyDescent="0.25">
      <c r="V72" s="10"/>
    </row>
    <row r="74" spans="1:23" x14ac:dyDescent="0.25">
      <c r="A74" s="42" t="s">
        <v>59</v>
      </c>
      <c r="I74" s="61">
        <v>229</v>
      </c>
      <c r="V74" s="63">
        <f>V68*I74</f>
        <v>312486.85714285716</v>
      </c>
    </row>
    <row r="75" spans="1:23" x14ac:dyDescent="0.25">
      <c r="A75" s="42" t="s">
        <v>60</v>
      </c>
      <c r="I75" s="64">
        <f>(76/72)*100</f>
        <v>105.55555555555556</v>
      </c>
      <c r="V75" s="62">
        <f>V68*I75</f>
        <v>144038.09523809524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112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500</v>
      </c>
      <c r="C8" s="10">
        <v>11</v>
      </c>
      <c r="D8" s="10">
        <f t="shared" ref="D8:D15" si="0">B8*C8</f>
        <v>5500</v>
      </c>
      <c r="E8" s="11">
        <f t="shared" ref="E8:E15" si="1">$E$4</f>
        <v>40</v>
      </c>
      <c r="F8" s="12">
        <f t="shared" ref="F8:F15" si="2">D8/E8</f>
        <v>137.5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245.53571428571431</v>
      </c>
      <c r="K8" s="10">
        <v>1</v>
      </c>
      <c r="L8" s="10"/>
      <c r="M8" s="12">
        <f t="shared" ref="M8:M15" si="5">J8*(K8+L8)</f>
        <v>245.53571428571431</v>
      </c>
      <c r="N8" s="12">
        <f>M8</f>
        <v>245.53571428571431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500</v>
      </c>
      <c r="C9" s="10">
        <v>1</v>
      </c>
      <c r="D9" s="10">
        <f t="shared" si="0"/>
        <v>500</v>
      </c>
      <c r="E9" s="11">
        <f t="shared" si="1"/>
        <v>40</v>
      </c>
      <c r="F9" s="12">
        <f t="shared" si="2"/>
        <v>12.5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22.321428571428573</v>
      </c>
      <c r="K9" s="10">
        <v>2.25</v>
      </c>
      <c r="L9" s="10"/>
      <c r="M9" s="12">
        <f t="shared" si="5"/>
        <v>50.223214285714292</v>
      </c>
      <c r="N9" s="12"/>
      <c r="O9" s="12">
        <f>M9</f>
        <v>50.223214285714292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500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500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500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500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500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5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500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500</v>
      </c>
      <c r="C16" s="16">
        <f>SUM(C6:C15)</f>
        <v>12</v>
      </c>
      <c r="D16" s="16">
        <f>SUM(D8:D15)</f>
        <v>6000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295.75892857142861</v>
      </c>
      <c r="N16" s="18">
        <f t="shared" ref="N16:U16" si="6">SUM(N2:N15)</f>
        <v>245.53571428571431</v>
      </c>
      <c r="O16" s="18">
        <f t="shared" si="6"/>
        <v>50.223214285714292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295.75892857142861</v>
      </c>
      <c r="W16" s="31">
        <f>V16/B16</f>
        <v>0.59151785714285721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53" t="s">
        <v>13</v>
      </c>
      <c r="B19" s="10">
        <v>500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500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500</v>
      </c>
      <c r="C21" s="10">
        <v>1</v>
      </c>
      <c r="D21" s="10">
        <f t="shared" si="7"/>
        <v>500</v>
      </c>
      <c r="E21" s="11">
        <f t="shared" si="8"/>
        <v>40</v>
      </c>
      <c r="F21" s="12">
        <f t="shared" si="9"/>
        <v>12.5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25.510204081632658</v>
      </c>
      <c r="K21" s="10">
        <v>2.25</v>
      </c>
      <c r="L21" s="10"/>
      <c r="M21" s="12">
        <f t="shared" si="12"/>
        <v>57.397959183673478</v>
      </c>
      <c r="N21" s="12"/>
      <c r="O21" s="12"/>
      <c r="P21" s="12">
        <f>M21</f>
        <v>57.397959183673478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500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500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500</v>
      </c>
      <c r="C24" s="10">
        <v>4</v>
      </c>
      <c r="D24" s="10">
        <f t="shared" si="7"/>
        <v>2000</v>
      </c>
      <c r="E24" s="11">
        <f t="shared" si="8"/>
        <v>40</v>
      </c>
      <c r="F24" s="12">
        <f t="shared" si="9"/>
        <v>50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95.238095238095255</v>
      </c>
      <c r="K24" s="10">
        <v>2.75</v>
      </c>
      <c r="L24" s="10"/>
      <c r="M24" s="12">
        <f t="shared" si="12"/>
        <v>261.90476190476193</v>
      </c>
      <c r="N24" s="12"/>
      <c r="O24" s="12"/>
      <c r="P24" s="12"/>
      <c r="Q24" s="12"/>
      <c r="R24" s="12"/>
      <c r="S24" s="12">
        <f>M24</f>
        <v>261.90476190476193</v>
      </c>
      <c r="T24" s="12"/>
      <c r="U24" s="12"/>
      <c r="V24" s="10"/>
    </row>
    <row r="25" spans="1:23" x14ac:dyDescent="0.25">
      <c r="A25" s="53" t="s">
        <v>12</v>
      </c>
      <c r="B25" s="10">
        <v>500</v>
      </c>
      <c r="C25" s="10">
        <v>8</v>
      </c>
      <c r="D25" s="10">
        <f t="shared" si="7"/>
        <v>4000</v>
      </c>
      <c r="E25" s="11">
        <f t="shared" si="8"/>
        <v>40</v>
      </c>
      <c r="F25" s="12">
        <f t="shared" si="9"/>
        <v>100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204.08163265306126</v>
      </c>
      <c r="K25" s="10">
        <v>5</v>
      </c>
      <c r="L25" s="10">
        <v>1</v>
      </c>
      <c r="M25" s="12">
        <f t="shared" si="12"/>
        <v>1224.4897959183677</v>
      </c>
      <c r="N25" s="12"/>
      <c r="O25" s="12"/>
      <c r="P25" s="12"/>
      <c r="Q25" s="12"/>
      <c r="R25" s="12"/>
      <c r="S25" s="12"/>
      <c r="T25" s="12">
        <f>M25</f>
        <v>1224.4897959183677</v>
      </c>
      <c r="U25" s="12"/>
      <c r="V25" s="10"/>
    </row>
    <row r="26" spans="1:23" x14ac:dyDescent="0.25">
      <c r="A26" s="53" t="s">
        <v>17</v>
      </c>
      <c r="B26" s="10">
        <v>500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54" t="s">
        <v>33</v>
      </c>
      <c r="B27" s="10">
        <v>500</v>
      </c>
      <c r="C27" s="16">
        <f>SUM(C19:C26)</f>
        <v>13</v>
      </c>
      <c r="D27" s="16">
        <f>SUM(D19:D26)</f>
        <v>6500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1543.7925170068031</v>
      </c>
      <c r="N27" s="16">
        <f t="shared" si="13"/>
        <v>0</v>
      </c>
      <c r="O27" s="16">
        <f t="shared" si="13"/>
        <v>0</v>
      </c>
      <c r="P27" s="16">
        <f t="shared" si="13"/>
        <v>57.397959183673478</v>
      </c>
      <c r="Q27" s="16">
        <f t="shared" si="13"/>
        <v>0</v>
      </c>
      <c r="R27" s="16">
        <f t="shared" si="13"/>
        <v>0</v>
      </c>
      <c r="S27" s="16">
        <f t="shared" si="13"/>
        <v>261.90476190476193</v>
      </c>
      <c r="T27" s="16">
        <f t="shared" si="13"/>
        <v>1224.4897959183677</v>
      </c>
      <c r="U27" s="16">
        <f t="shared" si="13"/>
        <v>0</v>
      </c>
      <c r="V27" s="16">
        <f>M27</f>
        <v>1543.7925170068031</v>
      </c>
      <c r="W27" s="31">
        <f>V27/B27</f>
        <v>3.0875850340136064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5.25" customHeight="1" x14ac:dyDescent="0.25">
      <c r="A31" s="36" t="s">
        <v>97</v>
      </c>
      <c r="B31" s="10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27</v>
      </c>
      <c r="E35" s="10">
        <f>B35*D35</f>
        <v>202.5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2</v>
      </c>
      <c r="E36" s="10">
        <f>(B36*D36)/2</f>
        <v>7.5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33</v>
      </c>
      <c r="E38" s="16">
        <f>SUM(E33:E37)</f>
        <v>252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252</v>
      </c>
      <c r="W38" s="31">
        <f>V38/B16</f>
        <v>0.504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77.25" x14ac:dyDescent="0.25">
      <c r="A40" s="51" t="s">
        <v>96</v>
      </c>
      <c r="B40" s="10">
        <v>2.5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9</v>
      </c>
      <c r="E44" s="10">
        <f>B44*D44</f>
        <v>67.5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6</v>
      </c>
      <c r="E45" s="10">
        <f>(B45*D45)/2</f>
        <v>22.5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17</v>
      </c>
      <c r="E47" s="16">
        <f>SUM(E42:E46)</f>
        <v>108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108</v>
      </c>
      <c r="W47" s="31">
        <f>V47/B16</f>
        <v>0.216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25</v>
      </c>
      <c r="E50" s="10">
        <f>B50*D50</f>
        <v>112.5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25</v>
      </c>
      <c r="E51" s="10">
        <f>(B51*D51)/2</f>
        <v>56.25</v>
      </c>
    </row>
    <row r="52" spans="1:23" s="17" customFormat="1" x14ac:dyDescent="0.25">
      <c r="A52" s="41"/>
      <c r="D52" s="16">
        <f>SUM(D50:D51)</f>
        <v>50</v>
      </c>
      <c r="E52" s="16">
        <f>SUM(E50:E51)</f>
        <v>168.75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168.75</v>
      </c>
      <c r="W52" s="31">
        <f>V52/B16</f>
        <v>0.33750000000000002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ht="45" x14ac:dyDescent="0.25">
      <c r="A54" s="41" t="s">
        <v>61</v>
      </c>
      <c r="B54" s="17" t="s">
        <v>62</v>
      </c>
      <c r="D54" s="68" t="s">
        <v>65</v>
      </c>
      <c r="E54" s="68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10</v>
      </c>
      <c r="D55" s="67">
        <v>23</v>
      </c>
      <c r="E55" s="10">
        <f>B55*D55</f>
        <v>230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25</v>
      </c>
      <c r="E56" s="10">
        <f>B56*D56</f>
        <v>125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>
        <f>SUM(D55:D56)</f>
        <v>48</v>
      </c>
      <c r="E57" s="16">
        <f>SUM(E55:E56)</f>
        <v>355</v>
      </c>
      <c r="N57" s="27"/>
      <c r="O57" s="27"/>
      <c r="P57" s="27"/>
      <c r="Q57" s="27"/>
      <c r="R57" s="27"/>
      <c r="S57" s="27"/>
      <c r="T57" s="27"/>
      <c r="U57" s="27"/>
      <c r="V57" s="16">
        <f>E57</f>
        <v>355</v>
      </c>
      <c r="W57" s="31">
        <f>V57/B15</f>
        <v>0.71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D61">
        <v>10</v>
      </c>
      <c r="E61" s="10">
        <f>(B61*D61)</f>
        <v>25</v>
      </c>
      <c r="V61" s="16">
        <f>E61</f>
        <v>25</v>
      </c>
      <c r="W61" s="31">
        <f>V61/B16</f>
        <v>0.05</v>
      </c>
    </row>
    <row r="62" spans="1:23" x14ac:dyDescent="0.25">
      <c r="A62" s="34" t="s">
        <v>55</v>
      </c>
      <c r="B62">
        <v>2.5</v>
      </c>
      <c r="D62">
        <v>24</v>
      </c>
      <c r="E62" s="10">
        <f>(B62*D62)</f>
        <v>60</v>
      </c>
      <c r="V62" s="16">
        <f>E62</f>
        <v>60</v>
      </c>
      <c r="W62" s="31">
        <f>V62/B16</f>
        <v>0.12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I64" s="81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E65" s="10">
        <v>10</v>
      </c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12</v>
      </c>
      <c r="V67" s="16"/>
      <c r="W67" s="31"/>
    </row>
    <row r="68" spans="1:23" x14ac:dyDescent="0.25">
      <c r="A68" s="49" t="s">
        <v>43</v>
      </c>
      <c r="E68" s="10">
        <v>30</v>
      </c>
      <c r="V68" s="16"/>
      <c r="W68" s="31"/>
    </row>
    <row r="69" spans="1:23" x14ac:dyDescent="0.25">
      <c r="A69" s="34" t="s">
        <v>95</v>
      </c>
      <c r="E69" s="10">
        <v>75</v>
      </c>
      <c r="V69" s="16"/>
      <c r="W69" s="31"/>
    </row>
    <row r="70" spans="1:23" x14ac:dyDescent="0.25">
      <c r="A70" s="48" t="s">
        <v>33</v>
      </c>
      <c r="E70" s="10">
        <f>SUM(E65:E69)</f>
        <v>137</v>
      </c>
      <c r="V70" s="16">
        <f>E70</f>
        <v>137</v>
      </c>
      <c r="W70" s="31">
        <f>V70/B16</f>
        <v>0.27400000000000002</v>
      </c>
    </row>
    <row r="71" spans="1:23" x14ac:dyDescent="0.25">
      <c r="A71" s="48"/>
      <c r="E71" s="10"/>
      <c r="V71" s="16"/>
      <c r="W71" s="31"/>
    </row>
    <row r="72" spans="1:23" x14ac:dyDescent="0.25">
      <c r="A72" s="80"/>
      <c r="E72" s="10"/>
      <c r="V72" s="16"/>
      <c r="W72" s="31"/>
    </row>
    <row r="73" spans="1:23" x14ac:dyDescent="0.25">
      <c r="A73" s="80"/>
      <c r="E73" s="10"/>
      <c r="V73" s="16">
        <f>E73</f>
        <v>0</v>
      </c>
      <c r="W73" s="31">
        <f>V73/B19</f>
        <v>0</v>
      </c>
    </row>
    <row r="74" spans="1:23" x14ac:dyDescent="0.25">
      <c r="E74" s="10"/>
      <c r="V74" s="16"/>
      <c r="W74" s="31"/>
    </row>
    <row r="75" spans="1:23" s="44" customFormat="1" ht="18.75" x14ac:dyDescent="0.3">
      <c r="A75" s="43" t="s">
        <v>51</v>
      </c>
      <c r="N75" s="45"/>
      <c r="O75" s="45"/>
      <c r="P75" s="45"/>
      <c r="Q75" s="45"/>
      <c r="R75" s="45"/>
      <c r="S75" s="45"/>
      <c r="T75" s="45"/>
      <c r="U75" s="45"/>
      <c r="V75" s="47">
        <f>SUM(V3:V74)</f>
        <v>2945.3014455782318</v>
      </c>
      <c r="W75" s="46">
        <f>V75/B16</f>
        <v>5.8906028911564636</v>
      </c>
    </row>
    <row r="77" spans="1:23" s="17" customFormat="1" x14ac:dyDescent="0.25">
      <c r="A77" s="41" t="s">
        <v>52</v>
      </c>
      <c r="N77" s="27"/>
      <c r="O77" s="27"/>
      <c r="P77" s="27"/>
      <c r="Q77" s="27"/>
      <c r="R77" s="27"/>
      <c r="S77" s="27"/>
      <c r="T77" s="27"/>
      <c r="U77" s="27"/>
      <c r="V77" s="16">
        <f>SUM(V8:V16)</f>
        <v>295.75892857142861</v>
      </c>
      <c r="W77" s="31"/>
    </row>
    <row r="78" spans="1:23" s="17" customFormat="1" x14ac:dyDescent="0.25">
      <c r="A78" s="41" t="s">
        <v>53</v>
      </c>
      <c r="N78" s="27"/>
      <c r="O78" s="27"/>
      <c r="P78" s="27"/>
      <c r="Q78" s="27"/>
      <c r="R78" s="27"/>
      <c r="S78" s="27"/>
      <c r="T78" s="27"/>
      <c r="U78" s="27"/>
      <c r="V78" s="16">
        <f>SUM(V19:V74)</f>
        <v>2649.5425170068029</v>
      </c>
      <c r="W78" s="31"/>
    </row>
    <row r="79" spans="1:23" x14ac:dyDescent="0.25">
      <c r="V79" s="10"/>
    </row>
    <row r="80" spans="1:23" x14ac:dyDescent="0.25">
      <c r="A80" s="42" t="s">
        <v>59</v>
      </c>
      <c r="I80" s="61">
        <v>229</v>
      </c>
      <c r="V80" s="63">
        <f>V75*I80</f>
        <v>674474.03103741503</v>
      </c>
    </row>
    <row r="81" spans="1:23" x14ac:dyDescent="0.25">
      <c r="A81" s="42" t="s">
        <v>60</v>
      </c>
      <c r="I81" s="64">
        <f>(76/72)*100</f>
        <v>105.55555555555556</v>
      </c>
      <c r="V81" s="62">
        <f>V75*I81</f>
        <v>310892.93036659114</v>
      </c>
      <c r="W81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111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200</v>
      </c>
      <c r="C8" s="10">
        <v>8</v>
      </c>
      <c r="D8" s="10">
        <f t="shared" ref="D8:D15" si="0">B8*C8</f>
        <v>1600</v>
      </c>
      <c r="E8" s="11">
        <f t="shared" ref="E8:E15" si="1">$E$4</f>
        <v>40</v>
      </c>
      <c r="F8" s="12">
        <f t="shared" ref="F8:F15" si="2">D8/E8</f>
        <v>40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71.428571428571431</v>
      </c>
      <c r="K8" s="10">
        <v>1</v>
      </c>
      <c r="L8" s="10"/>
      <c r="M8" s="12">
        <f t="shared" ref="M8:M15" si="5">J8*(K8+L8)</f>
        <v>71.428571428571431</v>
      </c>
      <c r="N8" s="12">
        <f>M8</f>
        <v>71.428571428571431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200</v>
      </c>
      <c r="C9" s="10">
        <v>3</v>
      </c>
      <c r="D9" s="10">
        <f t="shared" si="0"/>
        <v>600</v>
      </c>
      <c r="E9" s="11">
        <f t="shared" si="1"/>
        <v>40</v>
      </c>
      <c r="F9" s="12">
        <f t="shared" si="2"/>
        <v>15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26.785714285714288</v>
      </c>
      <c r="K9" s="10">
        <v>2.25</v>
      </c>
      <c r="L9" s="10"/>
      <c r="M9" s="12">
        <f t="shared" si="5"/>
        <v>60.267857142857146</v>
      </c>
      <c r="N9" s="12"/>
      <c r="O9" s="12">
        <f>M9</f>
        <v>60.267857142857146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200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200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200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200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200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200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200</v>
      </c>
      <c r="C16" s="16">
        <f>SUM(C6:C15)</f>
        <v>11</v>
      </c>
      <c r="D16" s="16">
        <f>SUM(D8:D15)</f>
        <v>2200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131.69642857142858</v>
      </c>
      <c r="N16" s="18">
        <f t="shared" ref="N16:U16" si="6">SUM(N2:N15)</f>
        <v>71.428571428571431</v>
      </c>
      <c r="O16" s="18">
        <f t="shared" si="6"/>
        <v>60.267857142857146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131.69642857142858</v>
      </c>
      <c r="W16" s="31">
        <f>V16/B16</f>
        <v>0.6584821428571429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3" x14ac:dyDescent="0.25">
      <c r="A19" s="36" t="s">
        <v>13</v>
      </c>
      <c r="B19" s="10">
        <v>200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200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200</v>
      </c>
      <c r="C21" s="10">
        <v>1</v>
      </c>
      <c r="D21" s="10">
        <f t="shared" si="7"/>
        <v>200</v>
      </c>
      <c r="E21" s="11">
        <f t="shared" si="8"/>
        <v>40</v>
      </c>
      <c r="F21" s="12">
        <f t="shared" si="9"/>
        <v>5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10.204081632653063</v>
      </c>
      <c r="K21" s="10">
        <v>2.25</v>
      </c>
      <c r="L21" s="10"/>
      <c r="M21" s="12">
        <f t="shared" si="12"/>
        <v>22.95918367346939</v>
      </c>
      <c r="N21" s="12"/>
      <c r="O21" s="12"/>
      <c r="P21" s="12">
        <f>M21</f>
        <v>22.95918367346939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200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200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200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200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4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200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200</v>
      </c>
      <c r="C27" s="16">
        <f>SUM(C19:C26)</f>
        <v>1</v>
      </c>
      <c r="D27" s="16">
        <f>SUM(D19:D26)</f>
        <v>200</v>
      </c>
      <c r="E27" s="16"/>
      <c r="F27" s="16"/>
      <c r="G27" s="67"/>
      <c r="H27" s="67"/>
      <c r="I27" s="67"/>
      <c r="J27" s="67"/>
      <c r="K27" s="16"/>
      <c r="L27" s="16"/>
      <c r="M27" s="16">
        <f t="shared" ref="M27:U27" si="13">SUM(M19:M26)</f>
        <v>22.95918367346939</v>
      </c>
      <c r="N27" s="16">
        <f t="shared" si="13"/>
        <v>0</v>
      </c>
      <c r="O27" s="16">
        <f t="shared" si="13"/>
        <v>0</v>
      </c>
      <c r="P27" s="16">
        <f t="shared" si="13"/>
        <v>22.95918367346939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>M27</f>
        <v>22.95918367346939</v>
      </c>
      <c r="W27" s="31">
        <f>V27/B27</f>
        <v>0.11479591836734696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99</v>
      </c>
      <c r="B31" s="10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9</v>
      </c>
      <c r="E35" s="10">
        <f>B35*D35</f>
        <v>67.5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2</v>
      </c>
      <c r="E36" s="10">
        <f>(B36*D36)/2</f>
        <v>7.5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14</v>
      </c>
      <c r="E38" s="16">
        <f>SUM(E33:E37)</f>
        <v>108</v>
      </c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108</v>
      </c>
      <c r="W38" s="31">
        <f>V38/B16</f>
        <v>0.54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98</v>
      </c>
      <c r="B40" s="10">
        <v>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1</v>
      </c>
      <c r="E44" s="10">
        <f>B44*D44</f>
        <v>7.5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2</v>
      </c>
      <c r="E45" s="10">
        <f>(B45*D45)/2</f>
        <v>7.5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4</v>
      </c>
      <c r="E47" s="16">
        <f>SUM(E42:E46)</f>
        <v>24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24</v>
      </c>
      <c r="W47" s="31">
        <f>V47/B16</f>
        <v>0.12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37" t="s">
        <v>37</v>
      </c>
      <c r="B50" s="10">
        <v>4.5</v>
      </c>
      <c r="C50" s="10"/>
      <c r="D50" s="10">
        <v>15</v>
      </c>
      <c r="E50" s="10">
        <f>B50*D50</f>
        <v>67.5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15</v>
      </c>
      <c r="E51" s="10">
        <f>(B51*D51)/2</f>
        <v>33.75</v>
      </c>
    </row>
    <row r="52" spans="1:23" s="17" customFormat="1" x14ac:dyDescent="0.25">
      <c r="A52" s="41"/>
      <c r="D52" s="16">
        <f>SUM(D50:D51)</f>
        <v>30</v>
      </c>
      <c r="E52" s="16">
        <f>SUM(E50:E51)</f>
        <v>101.25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101.25</v>
      </c>
      <c r="W52" s="31">
        <f>V52/B16</f>
        <v>0.50624999999999998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10</v>
      </c>
      <c r="E56" s="10">
        <f>(B56*D56)</f>
        <v>25</v>
      </c>
      <c r="V56" s="16">
        <f>E56</f>
        <v>25</v>
      </c>
      <c r="W56" s="31">
        <f>V56/B16</f>
        <v>0.125</v>
      </c>
    </row>
    <row r="57" spans="1:23" x14ac:dyDescent="0.25">
      <c r="A57" s="34" t="s">
        <v>55</v>
      </c>
      <c r="B57">
        <v>2.5</v>
      </c>
      <c r="D57">
        <v>8</v>
      </c>
      <c r="E57" s="10">
        <f>(B57*D57)</f>
        <v>20</v>
      </c>
      <c r="V57" s="16">
        <f>E57</f>
        <v>20</v>
      </c>
      <c r="W57" s="31">
        <f>V57/B16</f>
        <v>0.1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>
        <f>E59</f>
        <v>0</v>
      </c>
      <c r="W59" s="31">
        <f>V59/B16</f>
        <v>0</v>
      </c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25</v>
      </c>
      <c r="V63" s="16"/>
      <c r="W63" s="31"/>
    </row>
    <row r="64" spans="1:23" x14ac:dyDescent="0.25">
      <c r="A64" s="48" t="s">
        <v>33</v>
      </c>
      <c r="E64" s="10">
        <f>SUM(E60:E63)</f>
        <v>57</v>
      </c>
      <c r="V64" s="16">
        <f>E64</f>
        <v>57</v>
      </c>
      <c r="W64" s="31">
        <f>V64/B16</f>
        <v>0.28499999999999998</v>
      </c>
    </row>
    <row r="65" spans="1:23" x14ac:dyDescent="0.25">
      <c r="A65" s="48"/>
      <c r="E65" s="10"/>
      <c r="V65" s="16"/>
      <c r="W65" s="31"/>
    </row>
    <row r="66" spans="1:23" x14ac:dyDescent="0.25">
      <c r="A66" s="48" t="s">
        <v>54</v>
      </c>
      <c r="E66" s="10"/>
      <c r="V66" s="16"/>
      <c r="W66" s="31"/>
    </row>
    <row r="67" spans="1:23" x14ac:dyDescent="0.25">
      <c r="A67" s="48"/>
      <c r="E67" s="10"/>
      <c r="V67" s="16"/>
      <c r="W67" s="31"/>
    </row>
    <row r="68" spans="1:23" x14ac:dyDescent="0.25">
      <c r="E68" s="10"/>
      <c r="V68" s="16"/>
      <c r="W68" s="31"/>
    </row>
    <row r="69" spans="1:23" s="44" customFormat="1" ht="18.75" x14ac:dyDescent="0.3">
      <c r="A69" s="43" t="s">
        <v>51</v>
      </c>
      <c r="N69" s="45"/>
      <c r="O69" s="45"/>
      <c r="P69" s="45"/>
      <c r="Q69" s="45"/>
      <c r="R69" s="45"/>
      <c r="S69" s="45"/>
      <c r="T69" s="45"/>
      <c r="U69" s="45"/>
      <c r="V69" s="47">
        <f>SUM(V3:V68)</f>
        <v>489.90561224489795</v>
      </c>
      <c r="W69" s="46">
        <f>V69/B16</f>
        <v>2.4495280612244898</v>
      </c>
    </row>
    <row r="71" spans="1:23" s="17" customFormat="1" x14ac:dyDescent="0.25">
      <c r="A71" s="41" t="s">
        <v>52</v>
      </c>
      <c r="N71" s="27"/>
      <c r="O71" s="27"/>
      <c r="P71" s="27"/>
      <c r="Q71" s="27"/>
      <c r="R71" s="27"/>
      <c r="S71" s="27"/>
      <c r="T71" s="27"/>
      <c r="U71" s="27"/>
      <c r="V71" s="16">
        <f>SUM(V8:V16)</f>
        <v>131.69642857142858</v>
      </c>
      <c r="W71" s="31"/>
    </row>
    <row r="72" spans="1:23" s="17" customFormat="1" x14ac:dyDescent="0.25">
      <c r="A72" s="41" t="s">
        <v>53</v>
      </c>
      <c r="N72" s="27"/>
      <c r="O72" s="27"/>
      <c r="P72" s="27"/>
      <c r="Q72" s="27"/>
      <c r="R72" s="27"/>
      <c r="S72" s="27"/>
      <c r="T72" s="27"/>
      <c r="U72" s="27"/>
      <c r="V72" s="16">
        <f>SUM(V19:V68)</f>
        <v>358.2091836734694</v>
      </c>
      <c r="W72" s="31"/>
    </row>
    <row r="73" spans="1:23" x14ac:dyDescent="0.25">
      <c r="V73" s="10"/>
    </row>
    <row r="74" spans="1:23" x14ac:dyDescent="0.25">
      <c r="A74" s="42" t="s">
        <v>59</v>
      </c>
      <c r="I74" s="61">
        <v>229</v>
      </c>
      <c r="V74" s="63">
        <f>V69*I74</f>
        <v>112188.38520408163</v>
      </c>
    </row>
    <row r="75" spans="1:23" x14ac:dyDescent="0.25">
      <c r="A75" s="42" t="s">
        <v>60</v>
      </c>
      <c r="I75" s="64">
        <f>(76/72)*100</f>
        <v>105.55555555555556</v>
      </c>
      <c r="V75" s="62">
        <f>V69*I75</f>
        <v>51712.259070294785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110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36" x14ac:dyDescent="0.2">
      <c r="A3" s="32" t="s">
        <v>102</v>
      </c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500</v>
      </c>
      <c r="C8" s="10">
        <v>5</v>
      </c>
      <c r="D8" s="10">
        <f t="shared" ref="D8:D15" si="0">B8*C8</f>
        <v>2500</v>
      </c>
      <c r="E8" s="11">
        <f t="shared" ref="E8:E15" si="1">$E$4</f>
        <v>40</v>
      </c>
      <c r="F8" s="12">
        <f t="shared" ref="F8:F15" si="2">D8/E8</f>
        <v>62.5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111.60714285714288</v>
      </c>
      <c r="K8" s="10">
        <v>1</v>
      </c>
      <c r="L8" s="10"/>
      <c r="M8" s="12">
        <f t="shared" ref="M8:M15" si="5">J8*(K8+L8)</f>
        <v>111.60714285714288</v>
      </c>
      <c r="N8" s="12">
        <f>M8</f>
        <v>111.60714285714288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500</v>
      </c>
      <c r="C9" s="10">
        <v>1</v>
      </c>
      <c r="D9" s="10">
        <f t="shared" si="0"/>
        <v>500</v>
      </c>
      <c r="E9" s="11">
        <f t="shared" si="1"/>
        <v>40</v>
      </c>
      <c r="F9" s="12">
        <f t="shared" si="2"/>
        <v>12.5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22.321428571428573</v>
      </c>
      <c r="K9" s="10">
        <v>2.25</v>
      </c>
      <c r="L9" s="10"/>
      <c r="M9" s="12">
        <f t="shared" si="5"/>
        <v>50.223214285714292</v>
      </c>
      <c r="N9" s="12"/>
      <c r="O9" s="12">
        <f>M9</f>
        <v>50.223214285714292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500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500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500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500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500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5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500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500</v>
      </c>
      <c r="C16" s="16">
        <f>SUM(C6:C15)</f>
        <v>6</v>
      </c>
      <c r="D16" s="16">
        <f>SUM(D8:D15)</f>
        <v>3000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161.83035714285717</v>
      </c>
      <c r="N16" s="18">
        <f t="shared" ref="N16:U16" si="6">SUM(N2:N15)</f>
        <v>111.60714285714288</v>
      </c>
      <c r="O16" s="18">
        <f t="shared" si="6"/>
        <v>50.223214285714292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161.83035714285717</v>
      </c>
      <c r="W16" s="31">
        <f>V16/B16</f>
        <v>0.32366071428571436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3" x14ac:dyDescent="0.25">
      <c r="A19" s="53" t="s">
        <v>13</v>
      </c>
      <c r="B19" s="10">
        <v>500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500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500</v>
      </c>
      <c r="C21" s="10"/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10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500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500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500</v>
      </c>
      <c r="C24" s="10">
        <v>1</v>
      </c>
      <c r="D24" s="10">
        <f t="shared" si="7"/>
        <v>500</v>
      </c>
      <c r="E24" s="11">
        <f t="shared" si="8"/>
        <v>40</v>
      </c>
      <c r="F24" s="12">
        <f t="shared" si="9"/>
        <v>12.5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23.809523809523814</v>
      </c>
      <c r="K24" s="10">
        <v>2.75</v>
      </c>
      <c r="L24" s="10"/>
      <c r="M24" s="12">
        <f t="shared" si="12"/>
        <v>65.476190476190482</v>
      </c>
      <c r="N24" s="12"/>
      <c r="O24" s="12"/>
      <c r="P24" s="12"/>
      <c r="Q24" s="12"/>
      <c r="R24" s="12"/>
      <c r="S24" s="12">
        <f>M24</f>
        <v>65.476190476190482</v>
      </c>
      <c r="T24" s="12"/>
      <c r="U24" s="12"/>
      <c r="V24" s="10"/>
    </row>
    <row r="25" spans="1:23" x14ac:dyDescent="0.25">
      <c r="A25" s="53" t="s">
        <v>12</v>
      </c>
      <c r="B25" s="10">
        <v>500</v>
      </c>
      <c r="C25" s="10">
        <v>3</v>
      </c>
      <c r="D25" s="10">
        <f t="shared" si="7"/>
        <v>1500</v>
      </c>
      <c r="E25" s="11">
        <f t="shared" si="8"/>
        <v>40</v>
      </c>
      <c r="F25" s="12">
        <f t="shared" si="9"/>
        <v>37.5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76.530612244897966</v>
      </c>
      <c r="K25" s="10">
        <v>5</v>
      </c>
      <c r="L25" s="10">
        <v>1</v>
      </c>
      <c r="M25" s="12">
        <f t="shared" si="12"/>
        <v>459.18367346938783</v>
      </c>
      <c r="N25" s="12"/>
      <c r="O25" s="12"/>
      <c r="P25" s="12"/>
      <c r="Q25" s="12"/>
      <c r="R25" s="12"/>
      <c r="S25" s="12"/>
      <c r="T25" s="12">
        <f>M25</f>
        <v>459.18367346938783</v>
      </c>
      <c r="U25" s="12"/>
      <c r="V25" s="10"/>
    </row>
    <row r="26" spans="1:23" x14ac:dyDescent="0.25">
      <c r="A26" s="53" t="s">
        <v>17</v>
      </c>
      <c r="B26" s="10">
        <v>500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54" t="s">
        <v>33</v>
      </c>
      <c r="B27" s="10">
        <v>500</v>
      </c>
      <c r="C27" s="16">
        <f>SUM(C19:C26)</f>
        <v>4</v>
      </c>
      <c r="D27" s="16">
        <f>SUM(D19:D26)</f>
        <v>2000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524.65986394557831</v>
      </c>
      <c r="N27" s="16">
        <f t="shared" si="13"/>
        <v>0</v>
      </c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65.476190476190482</v>
      </c>
      <c r="T27" s="16">
        <f t="shared" si="13"/>
        <v>459.18367346938783</v>
      </c>
      <c r="U27" s="16">
        <f t="shared" si="13"/>
        <v>0</v>
      </c>
      <c r="V27" s="16">
        <f>M27</f>
        <v>524.65986394557831</v>
      </c>
      <c r="W27" s="31">
        <f>V27/B27</f>
        <v>1.0493197278911566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5.25" customHeight="1" x14ac:dyDescent="0.25">
      <c r="A31" s="36" t="s">
        <v>101</v>
      </c>
      <c r="B31" s="10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20</v>
      </c>
      <c r="E35" s="10">
        <f>B35*D35</f>
        <v>150</v>
      </c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14</v>
      </c>
      <c r="E36" s="10">
        <f>(B36*D36)/2</f>
        <v>52.5</v>
      </c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38</v>
      </c>
      <c r="E38" s="16">
        <f>SUM(E33:E37)</f>
        <v>244.5</v>
      </c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244.5</v>
      </c>
      <c r="W38" s="31">
        <f>V38/B16</f>
        <v>0.48899999999999999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64.5" x14ac:dyDescent="0.25">
      <c r="A40" s="51" t="s">
        <v>100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9"/>
      <c r="G41" s="19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0"/>
      <c r="G42" s="10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0"/>
      <c r="G43" s="10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8</v>
      </c>
      <c r="E44" s="10">
        <f>B44*D44</f>
        <v>60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0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0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14</v>
      </c>
      <c r="E47" s="16">
        <f>SUM(E42:E46)</f>
        <v>93</v>
      </c>
      <c r="F47" s="16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93</v>
      </c>
      <c r="W47" s="31">
        <f>V47/B16</f>
        <v>0.186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82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30">
        <v>4.5</v>
      </c>
      <c r="C50" s="10"/>
      <c r="D50" s="10">
        <v>10</v>
      </c>
      <c r="E50" s="10">
        <f>B50*D50</f>
        <v>45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30">
        <v>4.5</v>
      </c>
      <c r="C51" t="s">
        <v>23</v>
      </c>
      <c r="D51" s="10">
        <v>12</v>
      </c>
      <c r="E51" s="10">
        <f>(B51*D51)/2</f>
        <v>27</v>
      </c>
    </row>
    <row r="52" spans="1:23" s="17" customFormat="1" x14ac:dyDescent="0.25">
      <c r="A52" s="41"/>
      <c r="B52" s="31"/>
      <c r="D52" s="16">
        <f>SUM(D50:D51)</f>
        <v>22</v>
      </c>
      <c r="E52" s="16">
        <f>SUM(E50:E51)</f>
        <v>72</v>
      </c>
      <c r="N52" s="27"/>
      <c r="O52" s="27"/>
      <c r="P52" s="27"/>
      <c r="Q52" s="27"/>
      <c r="R52" s="27"/>
      <c r="S52" s="27"/>
      <c r="T52" s="27"/>
      <c r="U52" s="27"/>
      <c r="V52" s="16">
        <f>E52</f>
        <v>72</v>
      </c>
      <c r="W52" s="31">
        <f>V52/B16</f>
        <v>0.14399999999999999</v>
      </c>
    </row>
    <row r="53" spans="1:23" s="17" customFormat="1" x14ac:dyDescent="0.25">
      <c r="A53" s="41"/>
      <c r="B53" s="3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ht="45" x14ac:dyDescent="0.25">
      <c r="A54" s="41" t="s">
        <v>61</v>
      </c>
      <c r="B54" s="17" t="s">
        <v>62</v>
      </c>
      <c r="D54" s="68" t="s">
        <v>65</v>
      </c>
      <c r="E54" s="68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7.5</v>
      </c>
      <c r="D55" s="67">
        <v>6</v>
      </c>
      <c r="E55" s="10">
        <f>B55*D55</f>
        <v>45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3</v>
      </c>
      <c r="D56" s="67">
        <v>16</v>
      </c>
      <c r="E56" s="10">
        <f>B56*D56</f>
        <v>48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>
        <f>SUM(D55:D56)</f>
        <v>22</v>
      </c>
      <c r="E57" s="16">
        <f>SUM(E55:E56)</f>
        <v>93</v>
      </c>
      <c r="N57" s="27"/>
      <c r="O57" s="27"/>
      <c r="P57" s="27"/>
      <c r="Q57" s="27"/>
      <c r="R57" s="27"/>
      <c r="S57" s="27"/>
      <c r="T57" s="27"/>
      <c r="U57" s="27"/>
      <c r="V57" s="16">
        <f>E57</f>
        <v>93</v>
      </c>
      <c r="W57" s="31">
        <f>V57/B15</f>
        <v>0.186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D61">
        <v>10</v>
      </c>
      <c r="E61" s="10">
        <f>(B61*D61)</f>
        <v>25</v>
      </c>
      <c r="V61" s="16">
        <f>E61</f>
        <v>25</v>
      </c>
      <c r="W61" s="31">
        <f>V61/B16</f>
        <v>0.05</v>
      </c>
    </row>
    <row r="62" spans="1:23" x14ac:dyDescent="0.25">
      <c r="A62" s="34" t="s">
        <v>55</v>
      </c>
      <c r="B62">
        <v>2.5</v>
      </c>
      <c r="D62">
        <v>24</v>
      </c>
      <c r="E62" s="10">
        <v>62</v>
      </c>
      <c r="V62" s="16">
        <f>E62</f>
        <v>62</v>
      </c>
      <c r="W62" s="31">
        <f>V62/B16</f>
        <v>0.124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I64" s="81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E65" s="10">
        <v>10</v>
      </c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12</v>
      </c>
      <c r="V67" s="16"/>
      <c r="W67" s="31"/>
    </row>
    <row r="68" spans="1:23" x14ac:dyDescent="0.25">
      <c r="A68" s="49" t="s">
        <v>43</v>
      </c>
      <c r="E68" s="10">
        <v>30</v>
      </c>
      <c r="V68" s="16"/>
      <c r="W68" s="31"/>
    </row>
    <row r="69" spans="1:23" x14ac:dyDescent="0.25">
      <c r="A69" s="48" t="s">
        <v>33</v>
      </c>
      <c r="E69" s="10">
        <f>SUM(E65:E68)</f>
        <v>62</v>
      </c>
      <c r="V69" s="16">
        <f>E69</f>
        <v>62</v>
      </c>
      <c r="W69" s="31">
        <f>V69/B16</f>
        <v>0.124</v>
      </c>
    </row>
    <row r="70" spans="1:23" x14ac:dyDescent="0.25">
      <c r="A70" s="48"/>
      <c r="E70" s="10"/>
      <c r="V70" s="16"/>
      <c r="W70" s="31"/>
    </row>
    <row r="71" spans="1:23" x14ac:dyDescent="0.25">
      <c r="A71" s="80"/>
      <c r="E71" s="10"/>
      <c r="V71" s="16"/>
      <c r="W71" s="31"/>
    </row>
    <row r="72" spans="1:23" x14ac:dyDescent="0.25">
      <c r="A72" s="80"/>
      <c r="E72" s="10"/>
      <c r="V72" s="16"/>
      <c r="W72" s="31"/>
    </row>
    <row r="73" spans="1:23" x14ac:dyDescent="0.25">
      <c r="E73" s="10"/>
      <c r="V73" s="16"/>
      <c r="W73" s="31"/>
    </row>
    <row r="74" spans="1:23" s="44" customFormat="1" ht="18.75" x14ac:dyDescent="0.3">
      <c r="A74" s="43" t="s">
        <v>51</v>
      </c>
      <c r="N74" s="45"/>
      <c r="O74" s="45"/>
      <c r="P74" s="45"/>
      <c r="Q74" s="45"/>
      <c r="R74" s="45"/>
      <c r="S74" s="45"/>
      <c r="T74" s="45"/>
      <c r="U74" s="45"/>
      <c r="V74" s="47">
        <f>SUM(V3:V73)</f>
        <v>1337.9902210884354</v>
      </c>
      <c r="W74" s="46">
        <f>V74/B16</f>
        <v>2.6759804421768707</v>
      </c>
    </row>
    <row r="76" spans="1:23" s="17" customFormat="1" x14ac:dyDescent="0.25">
      <c r="A76" s="41" t="s">
        <v>52</v>
      </c>
      <c r="N76" s="27"/>
      <c r="O76" s="27"/>
      <c r="P76" s="27"/>
      <c r="Q76" s="27"/>
      <c r="R76" s="27"/>
      <c r="S76" s="27"/>
      <c r="T76" s="27"/>
      <c r="U76" s="27"/>
      <c r="V76" s="16">
        <f>SUM(V8:V16)</f>
        <v>161.83035714285717</v>
      </c>
      <c r="W76" s="31"/>
    </row>
    <row r="77" spans="1:23" s="17" customFormat="1" x14ac:dyDescent="0.25">
      <c r="A77" s="41" t="s">
        <v>53</v>
      </c>
      <c r="N77" s="27"/>
      <c r="O77" s="27"/>
      <c r="P77" s="27"/>
      <c r="Q77" s="27"/>
      <c r="R77" s="27"/>
      <c r="S77" s="27"/>
      <c r="T77" s="27"/>
      <c r="U77" s="27"/>
      <c r="V77" s="16">
        <f>SUM(V19:V73)</f>
        <v>1176.1598639455783</v>
      </c>
      <c r="W77" s="31"/>
    </row>
    <row r="78" spans="1:23" x14ac:dyDescent="0.25">
      <c r="V78" s="10"/>
    </row>
    <row r="79" spans="1:23" x14ac:dyDescent="0.25">
      <c r="A79" s="42" t="s">
        <v>59</v>
      </c>
      <c r="I79" s="61">
        <v>229</v>
      </c>
      <c r="V79" s="63">
        <f>V74*I79</f>
        <v>306399.76062925172</v>
      </c>
    </row>
    <row r="80" spans="1:23" x14ac:dyDescent="0.25">
      <c r="A80" s="42" t="s">
        <v>60</v>
      </c>
      <c r="I80" s="64">
        <f>(76/72)*100</f>
        <v>105.55555555555556</v>
      </c>
      <c r="V80" s="62">
        <f>V74*I80</f>
        <v>141232.3011148904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109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300</v>
      </c>
      <c r="C8" s="10">
        <v>11</v>
      </c>
      <c r="D8" s="10">
        <f t="shared" ref="D8:D15" si="0">B8*C8</f>
        <v>3300</v>
      </c>
      <c r="E8" s="11">
        <f t="shared" ref="E8:E15" si="1">$E$4</f>
        <v>40</v>
      </c>
      <c r="F8" s="12">
        <f t="shared" ref="F8:F15" si="2">D8/E8</f>
        <v>82.5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147.32142857142858</v>
      </c>
      <c r="K8" s="67">
        <v>1</v>
      </c>
      <c r="L8" s="10"/>
      <c r="M8" s="12">
        <f t="shared" ref="M8:M15" si="5">J8*(K8+L8)</f>
        <v>147.32142857142858</v>
      </c>
      <c r="N8" s="12">
        <f>M8</f>
        <v>147.32142857142858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300</v>
      </c>
      <c r="C9" s="10">
        <v>1</v>
      </c>
      <c r="D9" s="10">
        <f t="shared" si="0"/>
        <v>300</v>
      </c>
      <c r="E9" s="11">
        <f t="shared" si="1"/>
        <v>40</v>
      </c>
      <c r="F9" s="12">
        <f t="shared" si="2"/>
        <v>7.5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13.392857142857144</v>
      </c>
      <c r="K9" s="67">
        <v>2.25</v>
      </c>
      <c r="L9" s="10"/>
      <c r="M9" s="12">
        <f t="shared" si="5"/>
        <v>30.133928571428573</v>
      </c>
      <c r="N9" s="12"/>
      <c r="O9" s="12">
        <f>M9</f>
        <v>30.133928571428573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300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67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300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67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300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67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300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67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300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67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300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67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300</v>
      </c>
      <c r="C16" s="16">
        <f>SUM(C6:C15)</f>
        <v>12</v>
      </c>
      <c r="D16" s="16">
        <f>SUM(D8:D15)</f>
        <v>3600</v>
      </c>
      <c r="E16" s="16"/>
      <c r="F16" s="16"/>
      <c r="G16" s="67"/>
      <c r="H16" s="67"/>
      <c r="I16" s="67"/>
      <c r="J16" s="67"/>
      <c r="K16" s="67"/>
      <c r="L16" s="16"/>
      <c r="M16" s="16">
        <f>SUM(M6:M15)</f>
        <v>177.45535714285717</v>
      </c>
      <c r="N16" s="18">
        <f t="shared" ref="N16:U16" si="6">SUM(N2:N15)</f>
        <v>147.32142857142858</v>
      </c>
      <c r="O16" s="18">
        <f t="shared" si="6"/>
        <v>30.133928571428573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177.45535714285717</v>
      </c>
      <c r="W16" s="31">
        <f>V16/B16</f>
        <v>0.59151785714285721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67"/>
      <c r="H17" s="67"/>
      <c r="I17" s="67"/>
      <c r="J17" s="67"/>
      <c r="K17" s="67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K18" s="83"/>
      <c r="M18" s="7"/>
    </row>
    <row r="19" spans="1:23" x14ac:dyDescent="0.25">
      <c r="A19" s="53" t="s">
        <v>13</v>
      </c>
      <c r="B19" s="10">
        <v>300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67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300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67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300</v>
      </c>
      <c r="C21" s="10">
        <v>1</v>
      </c>
      <c r="D21" s="10">
        <f t="shared" si="7"/>
        <v>300</v>
      </c>
      <c r="E21" s="11">
        <f t="shared" si="8"/>
        <v>40</v>
      </c>
      <c r="F21" s="12">
        <f t="shared" si="9"/>
        <v>7.5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15.306122448979593</v>
      </c>
      <c r="K21" s="67">
        <v>2.25</v>
      </c>
      <c r="L21" s="10"/>
      <c r="M21" s="12">
        <f t="shared" si="12"/>
        <v>34.438775510204081</v>
      </c>
      <c r="N21" s="12"/>
      <c r="O21" s="12"/>
      <c r="P21" s="12">
        <f>M21</f>
        <v>34.438775510204081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300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67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300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67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300</v>
      </c>
      <c r="C24" s="10">
        <v>4</v>
      </c>
      <c r="D24" s="10">
        <f t="shared" si="7"/>
        <v>1200</v>
      </c>
      <c r="E24" s="11">
        <f t="shared" si="8"/>
        <v>40</v>
      </c>
      <c r="F24" s="12">
        <f t="shared" si="9"/>
        <v>30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57.142857142857153</v>
      </c>
      <c r="K24" s="67">
        <v>2.75</v>
      </c>
      <c r="L24" s="10"/>
      <c r="M24" s="12">
        <f t="shared" si="12"/>
        <v>157.14285714285717</v>
      </c>
      <c r="N24" s="12"/>
      <c r="O24" s="12"/>
      <c r="P24" s="12"/>
      <c r="Q24" s="12"/>
      <c r="R24" s="12"/>
      <c r="S24" s="12">
        <f>M24</f>
        <v>157.14285714285717</v>
      </c>
      <c r="T24" s="12"/>
      <c r="U24" s="12"/>
      <c r="V24" s="10"/>
    </row>
    <row r="25" spans="1:23" x14ac:dyDescent="0.25">
      <c r="A25" s="53" t="s">
        <v>12</v>
      </c>
      <c r="B25" s="10">
        <v>300</v>
      </c>
      <c r="C25" s="10">
        <v>8</v>
      </c>
      <c r="D25" s="10">
        <f t="shared" si="7"/>
        <v>2400</v>
      </c>
      <c r="E25" s="11">
        <f t="shared" si="8"/>
        <v>40</v>
      </c>
      <c r="F25" s="12">
        <f t="shared" si="9"/>
        <v>60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122.44897959183675</v>
      </c>
      <c r="K25" s="67">
        <v>4</v>
      </c>
      <c r="L25" s="10">
        <v>1</v>
      </c>
      <c r="M25" s="12">
        <f t="shared" si="12"/>
        <v>612.24489795918373</v>
      </c>
      <c r="N25" s="12"/>
      <c r="O25" s="12"/>
      <c r="P25" s="12"/>
      <c r="Q25" s="12"/>
      <c r="R25" s="12"/>
      <c r="S25" s="12"/>
      <c r="T25" s="12">
        <f>M25</f>
        <v>612.24489795918373</v>
      </c>
      <c r="U25" s="12"/>
      <c r="V25" s="10"/>
    </row>
    <row r="26" spans="1:23" x14ac:dyDescent="0.25">
      <c r="A26" s="53" t="s">
        <v>17</v>
      </c>
      <c r="B26" s="10">
        <v>300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67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54" t="s">
        <v>33</v>
      </c>
      <c r="B27" s="10">
        <v>300</v>
      </c>
      <c r="C27" s="16">
        <f>SUM(C19:C26)</f>
        <v>13</v>
      </c>
      <c r="D27" s="16">
        <f>SUM(D19:D26)</f>
        <v>3900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803.82653061224505</v>
      </c>
      <c r="N27" s="16">
        <f t="shared" si="13"/>
        <v>0</v>
      </c>
      <c r="O27" s="16">
        <f t="shared" si="13"/>
        <v>0</v>
      </c>
      <c r="P27" s="16">
        <f t="shared" si="13"/>
        <v>34.438775510204081</v>
      </c>
      <c r="Q27" s="16">
        <f t="shared" si="13"/>
        <v>0</v>
      </c>
      <c r="R27" s="16">
        <f t="shared" si="13"/>
        <v>0</v>
      </c>
      <c r="S27" s="16">
        <f t="shared" si="13"/>
        <v>157.14285714285717</v>
      </c>
      <c r="T27" s="16">
        <f t="shared" si="13"/>
        <v>612.24489795918373</v>
      </c>
      <c r="U27" s="16">
        <f t="shared" si="13"/>
        <v>0</v>
      </c>
      <c r="V27" s="16">
        <f>M27</f>
        <v>803.82653061224505</v>
      </c>
      <c r="W27" s="31">
        <f>V27/B27</f>
        <v>2.6794217687074835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5.25" customHeight="1" x14ac:dyDescent="0.25">
      <c r="A31" s="36" t="s">
        <v>104</v>
      </c>
      <c r="B31" s="10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14</v>
      </c>
      <c r="E35" s="10">
        <f>B35*D35</f>
        <v>105</v>
      </c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2</v>
      </c>
      <c r="E36" s="10">
        <f>(B36*D36)/2</f>
        <v>7.5</v>
      </c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20</v>
      </c>
      <c r="E38" s="16">
        <f>SUM(E33:E37)</f>
        <v>154.5</v>
      </c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154.5</v>
      </c>
      <c r="W38" s="31">
        <f>V38/B16</f>
        <v>0.51500000000000001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64.5" x14ac:dyDescent="0.25">
      <c r="A40" s="51" t="s">
        <v>103</v>
      </c>
      <c r="B40" s="10">
        <v>2.5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9"/>
      <c r="G41" s="19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0"/>
      <c r="G42" s="10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0"/>
      <c r="G43" s="10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6</v>
      </c>
      <c r="E44" s="10">
        <f>B44*D44</f>
        <v>45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0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0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12</v>
      </c>
      <c r="E47" s="16">
        <f>SUM(E42:E46)</f>
        <v>78</v>
      </c>
      <c r="F47" s="16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78</v>
      </c>
      <c r="W47" s="31">
        <f>V47/B16</f>
        <v>0.26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82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30">
        <v>4.5</v>
      </c>
      <c r="C50" s="10"/>
      <c r="D50" s="10">
        <v>15</v>
      </c>
      <c r="E50" s="10">
        <f>B50*D50</f>
        <v>67.5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30">
        <v>4.5</v>
      </c>
      <c r="C51" t="s">
        <v>23</v>
      </c>
      <c r="D51" s="10">
        <v>15</v>
      </c>
      <c r="E51" s="10">
        <f>(B51*D51)/2</f>
        <v>33.75</v>
      </c>
    </row>
    <row r="52" spans="1:23" s="17" customFormat="1" x14ac:dyDescent="0.25">
      <c r="A52" s="41"/>
      <c r="B52" s="31"/>
      <c r="D52" s="16">
        <f>SUM(D50:D51)</f>
        <v>30</v>
      </c>
      <c r="E52" s="16">
        <f>SUM(E50:E51)</f>
        <v>101.25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101.25</v>
      </c>
      <c r="W52" s="31">
        <f>V52/B16</f>
        <v>0.33750000000000002</v>
      </c>
    </row>
    <row r="53" spans="1:23" s="17" customFormat="1" x14ac:dyDescent="0.25">
      <c r="A53" s="41"/>
      <c r="B53" s="3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x14ac:dyDescent="0.25">
      <c r="A54" s="41" t="s">
        <v>61</v>
      </c>
      <c r="B54" s="17" t="s">
        <v>62</v>
      </c>
      <c r="D54" s="16" t="s">
        <v>30</v>
      </c>
      <c r="E54" s="16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10</v>
      </c>
      <c r="D55" s="67">
        <v>16</v>
      </c>
      <c r="E55" s="10">
        <f>B55*D55</f>
        <v>160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15</v>
      </c>
      <c r="E56" s="10">
        <f>B56*D56</f>
        <v>75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/>
      <c r="E57" s="16">
        <f>SUM(E55:E56)</f>
        <v>235</v>
      </c>
      <c r="N57" s="27"/>
      <c r="O57" s="27"/>
      <c r="P57" s="27"/>
      <c r="Q57" s="27"/>
      <c r="R57" s="27"/>
      <c r="S57" s="27"/>
      <c r="T57" s="27"/>
      <c r="U57" s="27"/>
      <c r="V57" s="16">
        <f>E57</f>
        <v>235</v>
      </c>
      <c r="W57" s="31">
        <f>V57/B15</f>
        <v>0.78333333333333333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D61">
        <v>10</v>
      </c>
      <c r="E61" s="10">
        <f>(B61*D61)</f>
        <v>25</v>
      </c>
      <c r="V61" s="16">
        <f>E61</f>
        <v>25</v>
      </c>
      <c r="W61" s="31">
        <f>V61/B16</f>
        <v>8.3333333333333329E-2</v>
      </c>
    </row>
    <row r="62" spans="1:23" x14ac:dyDescent="0.25">
      <c r="A62" s="34" t="s">
        <v>55</v>
      </c>
      <c r="B62">
        <v>2.5</v>
      </c>
      <c r="D62">
        <v>16</v>
      </c>
      <c r="E62" s="10">
        <f>(B62*D62)</f>
        <v>40</v>
      </c>
      <c r="V62" s="16">
        <f>E62</f>
        <v>40</v>
      </c>
      <c r="W62" s="31">
        <f>V62/B16</f>
        <v>0.13333333333333333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I64" s="81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E65" s="10">
        <v>10</v>
      </c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12</v>
      </c>
      <c r="V67" s="16"/>
      <c r="W67" s="31"/>
    </row>
    <row r="68" spans="1:23" x14ac:dyDescent="0.25">
      <c r="A68" s="49" t="s">
        <v>43</v>
      </c>
      <c r="E68" s="10">
        <v>20</v>
      </c>
      <c r="V68" s="16"/>
      <c r="W68" s="31"/>
    </row>
    <row r="69" spans="1:23" x14ac:dyDescent="0.25">
      <c r="A69" s="34" t="s">
        <v>95</v>
      </c>
      <c r="E69" s="10">
        <v>75</v>
      </c>
      <c r="V69" s="16"/>
      <c r="W69" s="31"/>
    </row>
    <row r="70" spans="1:23" x14ac:dyDescent="0.25">
      <c r="A70" s="48" t="s">
        <v>33</v>
      </c>
      <c r="E70" s="10">
        <f>SUM(E65:E69)</f>
        <v>127</v>
      </c>
      <c r="V70" s="16">
        <f>E70</f>
        <v>127</v>
      </c>
      <c r="W70" s="31">
        <f>V70/B16</f>
        <v>0.42333333333333334</v>
      </c>
    </row>
    <row r="71" spans="1:23" x14ac:dyDescent="0.25">
      <c r="A71" s="48"/>
      <c r="E71" s="10"/>
      <c r="V71" s="16"/>
      <c r="W71" s="31"/>
    </row>
    <row r="72" spans="1:23" x14ac:dyDescent="0.25">
      <c r="A72" s="80"/>
      <c r="E72" s="10"/>
      <c r="V72" s="16"/>
      <c r="W72" s="31"/>
    </row>
    <row r="73" spans="1:23" x14ac:dyDescent="0.25">
      <c r="A73" s="80"/>
      <c r="E73" s="10"/>
      <c r="V73" s="16">
        <f>E73</f>
        <v>0</v>
      </c>
      <c r="W73" s="31">
        <f>V73/B19</f>
        <v>0</v>
      </c>
    </row>
    <row r="74" spans="1:23" x14ac:dyDescent="0.25">
      <c r="E74" s="10"/>
      <c r="V74" s="16"/>
      <c r="W74" s="31"/>
    </row>
    <row r="75" spans="1:23" s="44" customFormat="1" ht="18.75" x14ac:dyDescent="0.3">
      <c r="A75" s="43" t="s">
        <v>51</v>
      </c>
      <c r="N75" s="45"/>
      <c r="O75" s="45"/>
      <c r="P75" s="45"/>
      <c r="Q75" s="45"/>
      <c r="R75" s="45"/>
      <c r="S75" s="45"/>
      <c r="T75" s="45"/>
      <c r="U75" s="45"/>
      <c r="V75" s="47">
        <f>SUM(V3:V74)</f>
        <v>1742.0318877551022</v>
      </c>
      <c r="W75" s="46">
        <f>V75/B16</f>
        <v>5.8067729591836743</v>
      </c>
    </row>
    <row r="77" spans="1:23" s="17" customFormat="1" x14ac:dyDescent="0.25">
      <c r="A77" s="41" t="s">
        <v>52</v>
      </c>
      <c r="N77" s="27"/>
      <c r="O77" s="27"/>
      <c r="P77" s="27"/>
      <c r="Q77" s="27"/>
      <c r="R77" s="27"/>
      <c r="S77" s="27"/>
      <c r="T77" s="27"/>
      <c r="U77" s="27"/>
      <c r="V77" s="16">
        <f>SUM(V8:V16)</f>
        <v>177.45535714285717</v>
      </c>
      <c r="W77" s="31"/>
    </row>
    <row r="78" spans="1:23" s="17" customFormat="1" x14ac:dyDescent="0.25">
      <c r="A78" s="41" t="s">
        <v>53</v>
      </c>
      <c r="N78" s="27"/>
      <c r="O78" s="27"/>
      <c r="P78" s="27"/>
      <c r="Q78" s="27"/>
      <c r="R78" s="27"/>
      <c r="S78" s="27"/>
      <c r="T78" s="27"/>
      <c r="U78" s="27"/>
      <c r="V78" s="16">
        <f>SUM(V19:V74)</f>
        <v>1564.5765306122451</v>
      </c>
      <c r="W78" s="31"/>
    </row>
    <row r="79" spans="1:23" x14ac:dyDescent="0.25">
      <c r="V79" s="10"/>
    </row>
    <row r="80" spans="1:23" x14ac:dyDescent="0.25">
      <c r="A80" s="42" t="s">
        <v>59</v>
      </c>
      <c r="I80" s="61">
        <v>229</v>
      </c>
      <c r="V80" s="63">
        <f>V75*I80</f>
        <v>398925.3022959184</v>
      </c>
    </row>
    <row r="81" spans="1:23" x14ac:dyDescent="0.25">
      <c r="A81" s="42" t="s">
        <v>60</v>
      </c>
      <c r="I81" s="64">
        <f>(76/72)*100</f>
        <v>105.55555555555556</v>
      </c>
      <c r="V81" s="62">
        <f>V75*I81</f>
        <v>183881.14370748302</v>
      </c>
      <c r="W81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108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200</v>
      </c>
      <c r="C8" s="10">
        <v>11</v>
      </c>
      <c r="D8" s="10">
        <f t="shared" ref="D8:D15" si="0">B8*C8</f>
        <v>2200</v>
      </c>
      <c r="E8" s="11">
        <f t="shared" ref="E8:E15" si="1">$E$4</f>
        <v>40</v>
      </c>
      <c r="F8" s="12">
        <f t="shared" ref="F8:F15" si="2">D8/E8</f>
        <v>55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98.214285714285722</v>
      </c>
      <c r="K8" s="67">
        <v>1</v>
      </c>
      <c r="L8" s="10"/>
      <c r="M8" s="12">
        <f t="shared" ref="M8:M15" si="5">J8*(K8+L8)</f>
        <v>98.214285714285722</v>
      </c>
      <c r="N8" s="12">
        <f>M8</f>
        <v>98.214285714285722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200</v>
      </c>
      <c r="C9" s="10">
        <v>1</v>
      </c>
      <c r="D9" s="10">
        <f t="shared" si="0"/>
        <v>200</v>
      </c>
      <c r="E9" s="11">
        <f t="shared" si="1"/>
        <v>40</v>
      </c>
      <c r="F9" s="12">
        <f t="shared" si="2"/>
        <v>5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8.9285714285714288</v>
      </c>
      <c r="K9" s="67">
        <v>2.25</v>
      </c>
      <c r="L9" s="10"/>
      <c r="M9" s="12">
        <f t="shared" si="5"/>
        <v>20.089285714285715</v>
      </c>
      <c r="N9" s="12"/>
      <c r="O9" s="12">
        <f>M9</f>
        <v>20.089285714285715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200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67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200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67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200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67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200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67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200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67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200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67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200</v>
      </c>
      <c r="C16" s="16">
        <f>SUM(C6:C15)</f>
        <v>12</v>
      </c>
      <c r="D16" s="16">
        <f>SUM(D8:D15)</f>
        <v>2400</v>
      </c>
      <c r="E16" s="16"/>
      <c r="F16" s="16"/>
      <c r="G16" s="67"/>
      <c r="H16" s="67"/>
      <c r="I16" s="67"/>
      <c r="J16" s="67"/>
      <c r="K16" s="67"/>
      <c r="L16" s="16"/>
      <c r="M16" s="16">
        <f>SUM(M6:M15)</f>
        <v>118.30357142857144</v>
      </c>
      <c r="N16" s="18">
        <f t="shared" ref="N16:U16" si="6">SUM(N2:N15)</f>
        <v>98.214285714285722</v>
      </c>
      <c r="O16" s="18">
        <f t="shared" si="6"/>
        <v>20.089285714285715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118.30357142857144</v>
      </c>
      <c r="W16" s="31">
        <f>V16/B16</f>
        <v>0.59151785714285721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67"/>
      <c r="H17" s="67"/>
      <c r="I17" s="67"/>
      <c r="J17" s="67"/>
      <c r="K17" s="67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K18" s="83"/>
      <c r="M18" s="7"/>
    </row>
    <row r="19" spans="1:23" x14ac:dyDescent="0.25">
      <c r="A19" s="53" t="s">
        <v>13</v>
      </c>
      <c r="B19" s="10">
        <v>200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67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200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67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200</v>
      </c>
      <c r="C21" s="10">
        <v>1</v>
      </c>
      <c r="D21" s="10">
        <f t="shared" si="7"/>
        <v>200</v>
      </c>
      <c r="E21" s="11">
        <f t="shared" si="8"/>
        <v>40</v>
      </c>
      <c r="F21" s="12">
        <f t="shared" si="9"/>
        <v>5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10.204081632653063</v>
      </c>
      <c r="K21" s="67">
        <v>2.25</v>
      </c>
      <c r="L21" s="10"/>
      <c r="M21" s="12">
        <f t="shared" si="12"/>
        <v>22.95918367346939</v>
      </c>
      <c r="N21" s="12"/>
      <c r="O21" s="12"/>
      <c r="P21" s="12">
        <f>M21</f>
        <v>22.95918367346939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200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67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200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67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200</v>
      </c>
      <c r="C24" s="10">
        <v>4</v>
      </c>
      <c r="D24" s="10">
        <f t="shared" si="7"/>
        <v>800</v>
      </c>
      <c r="E24" s="11">
        <f t="shared" si="8"/>
        <v>40</v>
      </c>
      <c r="F24" s="12">
        <f t="shared" si="9"/>
        <v>20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38.095238095238102</v>
      </c>
      <c r="K24" s="67">
        <v>2.75</v>
      </c>
      <c r="L24" s="10"/>
      <c r="M24" s="12">
        <f t="shared" si="12"/>
        <v>104.76190476190479</v>
      </c>
      <c r="N24" s="12"/>
      <c r="O24" s="12"/>
      <c r="P24" s="12"/>
      <c r="Q24" s="12"/>
      <c r="R24" s="12"/>
      <c r="S24" s="12">
        <f>M24</f>
        <v>104.76190476190479</v>
      </c>
      <c r="T24" s="12"/>
      <c r="U24" s="12"/>
      <c r="V24" s="10"/>
    </row>
    <row r="25" spans="1:23" x14ac:dyDescent="0.25">
      <c r="A25" s="53" t="s">
        <v>12</v>
      </c>
      <c r="B25" s="10">
        <v>200</v>
      </c>
      <c r="C25" s="10">
        <v>8</v>
      </c>
      <c r="D25" s="10">
        <f t="shared" si="7"/>
        <v>1600</v>
      </c>
      <c r="E25" s="11">
        <f t="shared" si="8"/>
        <v>40</v>
      </c>
      <c r="F25" s="12">
        <f t="shared" si="9"/>
        <v>40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81.632653061224502</v>
      </c>
      <c r="K25" s="67">
        <v>5</v>
      </c>
      <c r="L25" s="10">
        <v>1</v>
      </c>
      <c r="M25" s="12">
        <f t="shared" si="12"/>
        <v>489.79591836734699</v>
      </c>
      <c r="N25" s="12"/>
      <c r="O25" s="12"/>
      <c r="P25" s="12"/>
      <c r="Q25" s="12"/>
      <c r="R25" s="12"/>
      <c r="S25" s="12"/>
      <c r="T25" s="12">
        <f>M25</f>
        <v>489.79591836734699</v>
      </c>
      <c r="U25" s="12"/>
      <c r="V25" s="10"/>
    </row>
    <row r="26" spans="1:23" x14ac:dyDescent="0.25">
      <c r="A26" s="53" t="s">
        <v>17</v>
      </c>
      <c r="B26" s="10">
        <v>200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67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54" t="s">
        <v>33</v>
      </c>
      <c r="B27" s="10">
        <v>200</v>
      </c>
      <c r="C27" s="16">
        <f>SUM(C19:C26)</f>
        <v>13</v>
      </c>
      <c r="D27" s="16">
        <f>SUM(D19:D26)</f>
        <v>2600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617.5170068027212</v>
      </c>
      <c r="N27" s="16">
        <f t="shared" si="13"/>
        <v>0</v>
      </c>
      <c r="O27" s="16">
        <f t="shared" si="13"/>
        <v>0</v>
      </c>
      <c r="P27" s="16">
        <f t="shared" si="13"/>
        <v>22.95918367346939</v>
      </c>
      <c r="Q27" s="16">
        <f t="shared" si="13"/>
        <v>0</v>
      </c>
      <c r="R27" s="16">
        <f t="shared" si="13"/>
        <v>0</v>
      </c>
      <c r="S27" s="16">
        <f t="shared" si="13"/>
        <v>104.76190476190479</v>
      </c>
      <c r="T27" s="16">
        <f t="shared" si="13"/>
        <v>489.79591836734699</v>
      </c>
      <c r="U27" s="16">
        <f t="shared" si="13"/>
        <v>0</v>
      </c>
      <c r="V27" s="16">
        <f>M27</f>
        <v>617.5170068027212</v>
      </c>
      <c r="W27" s="31">
        <f>V27/B27</f>
        <v>3.087585034013606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5.25" customHeight="1" x14ac:dyDescent="0.25">
      <c r="A31" s="36" t="s">
        <v>106</v>
      </c>
      <c r="B31" s="10">
        <v>7.5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20</v>
      </c>
      <c r="E35" s="10">
        <f>B35*D35</f>
        <v>150</v>
      </c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4</v>
      </c>
      <c r="E36" s="10">
        <f>(B36*D36)/2</f>
        <v>15</v>
      </c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28</v>
      </c>
      <c r="E38" s="16">
        <f>SUM(E33:E37)</f>
        <v>207</v>
      </c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207</v>
      </c>
      <c r="W38" s="31">
        <f>V38/B16</f>
        <v>1.0349999999999999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105</v>
      </c>
      <c r="B40" s="10">
        <v>1.5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9"/>
      <c r="G41" s="19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0"/>
      <c r="G42" s="10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0"/>
      <c r="G43" s="10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13</v>
      </c>
      <c r="E44" s="10">
        <f>B44*D44</f>
        <v>97.5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0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0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19</v>
      </c>
      <c r="E47" s="16">
        <f>SUM(E42:E46)</f>
        <v>130.5</v>
      </c>
      <c r="F47" s="16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130.5</v>
      </c>
      <c r="W47" s="31">
        <f>V47/B16</f>
        <v>0.65249999999999997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82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30">
        <v>4.5</v>
      </c>
      <c r="C50" s="10"/>
      <c r="D50" s="10">
        <v>15</v>
      </c>
      <c r="E50" s="10">
        <f>B50*D50</f>
        <v>67.5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30">
        <v>4.5</v>
      </c>
      <c r="C51" t="s">
        <v>23</v>
      </c>
      <c r="D51" s="10">
        <v>10</v>
      </c>
      <c r="E51" s="10">
        <f>(B51*D51)/2</f>
        <v>22.5</v>
      </c>
    </row>
    <row r="52" spans="1:23" s="17" customFormat="1" x14ac:dyDescent="0.25">
      <c r="A52" s="41"/>
      <c r="B52" s="31"/>
      <c r="D52" s="16">
        <f>SUM(D50:D51)</f>
        <v>25</v>
      </c>
      <c r="E52" s="16">
        <f>SUM(E50:E51)</f>
        <v>90</v>
      </c>
      <c r="N52" s="27"/>
      <c r="O52" s="27"/>
      <c r="P52" s="27"/>
      <c r="Q52" s="27"/>
      <c r="R52" s="27"/>
      <c r="S52" s="27"/>
      <c r="T52" s="27"/>
      <c r="U52" s="27"/>
      <c r="V52" s="16">
        <f>E52</f>
        <v>90</v>
      </c>
      <c r="W52" s="31">
        <f>V52/B16</f>
        <v>0.45</v>
      </c>
    </row>
    <row r="53" spans="1:23" s="17" customFormat="1" x14ac:dyDescent="0.25">
      <c r="A53" s="41"/>
      <c r="B53" s="3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x14ac:dyDescent="0.25">
      <c r="A54" s="41" t="s">
        <v>61</v>
      </c>
      <c r="B54" s="17" t="s">
        <v>62</v>
      </c>
      <c r="D54" s="16" t="s">
        <v>30</v>
      </c>
      <c r="E54" s="16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15</v>
      </c>
      <c r="D55" s="67">
        <v>20</v>
      </c>
      <c r="E55" s="10">
        <f>B55*D55</f>
        <v>300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15</v>
      </c>
      <c r="E56" s="10">
        <f>B56*D56</f>
        <v>75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/>
      <c r="E57" s="16">
        <f>SUM(E55:E56)</f>
        <v>375</v>
      </c>
      <c r="N57" s="27"/>
      <c r="O57" s="27"/>
      <c r="P57" s="27"/>
      <c r="Q57" s="27"/>
      <c r="R57" s="27"/>
      <c r="S57" s="27"/>
      <c r="T57" s="27"/>
      <c r="U57" s="27"/>
      <c r="V57" s="16">
        <f>E57</f>
        <v>375</v>
      </c>
      <c r="W57" s="31">
        <f>V57/B15</f>
        <v>1.875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82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 s="30">
        <v>2.5</v>
      </c>
      <c r="D61">
        <v>10</v>
      </c>
      <c r="E61" s="10">
        <f>(B61*D61)</f>
        <v>25</v>
      </c>
      <c r="V61" s="16">
        <f>E61</f>
        <v>25</v>
      </c>
      <c r="W61" s="31">
        <f>V61/B16</f>
        <v>0.125</v>
      </c>
    </row>
    <row r="62" spans="1:23" x14ac:dyDescent="0.25">
      <c r="A62" s="34" t="s">
        <v>55</v>
      </c>
      <c r="B62" s="30">
        <v>2.5</v>
      </c>
      <c r="C62">
        <f>B37/5</f>
        <v>1.5</v>
      </c>
      <c r="D62">
        <f>C62*4</f>
        <v>6</v>
      </c>
      <c r="E62" s="10">
        <f>(B62*D62)</f>
        <v>15</v>
      </c>
      <c r="V62" s="16">
        <f>E62</f>
        <v>15</v>
      </c>
      <c r="W62" s="31">
        <f>V62/B16</f>
        <v>7.4999999999999997E-2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B64" s="30"/>
      <c r="E64" s="10"/>
      <c r="I64" s="81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B65" s="30"/>
      <c r="E65" s="10">
        <v>10</v>
      </c>
      <c r="V65" s="16"/>
      <c r="W65" s="31"/>
    </row>
    <row r="66" spans="1:23" x14ac:dyDescent="0.25">
      <c r="A66" s="49" t="s">
        <v>46</v>
      </c>
      <c r="B66" s="30"/>
      <c r="E66" s="10">
        <v>10</v>
      </c>
      <c r="V66" s="16"/>
      <c r="W66" s="31"/>
    </row>
    <row r="67" spans="1:23" x14ac:dyDescent="0.25">
      <c r="A67" s="49" t="s">
        <v>47</v>
      </c>
      <c r="B67" s="30"/>
      <c r="E67" s="10">
        <v>15</v>
      </c>
      <c r="V67" s="16"/>
      <c r="W67" s="31"/>
    </row>
    <row r="68" spans="1:23" x14ac:dyDescent="0.25">
      <c r="A68" s="49" t="s">
        <v>43</v>
      </c>
      <c r="B68" s="30"/>
      <c r="E68" s="10">
        <f>B38*1</f>
        <v>0</v>
      </c>
      <c r="V68" s="16"/>
      <c r="W68" s="31"/>
    </row>
    <row r="69" spans="1:23" x14ac:dyDescent="0.25">
      <c r="A69" s="48" t="s">
        <v>33</v>
      </c>
      <c r="B69" s="30"/>
      <c r="E69" s="10">
        <f>SUM(E65:E68)</f>
        <v>35</v>
      </c>
      <c r="V69" s="16"/>
      <c r="W69" s="31"/>
    </row>
    <row r="70" spans="1:23" x14ac:dyDescent="0.25">
      <c r="A70" s="48" t="s">
        <v>33</v>
      </c>
      <c r="E70" s="10">
        <f>SUM(E65:E69)</f>
        <v>70</v>
      </c>
      <c r="V70" s="16">
        <f>E70</f>
        <v>70</v>
      </c>
      <c r="W70" s="31">
        <f>V70/B16</f>
        <v>0.35</v>
      </c>
    </row>
    <row r="71" spans="1:23" x14ac:dyDescent="0.25">
      <c r="A71" s="48"/>
      <c r="E71" s="10"/>
      <c r="V71" s="16"/>
      <c r="W71" s="31"/>
    </row>
    <row r="72" spans="1:23" x14ac:dyDescent="0.25">
      <c r="A72" s="80"/>
      <c r="E72" s="10"/>
      <c r="V72" s="16"/>
      <c r="W72" s="31"/>
    </row>
    <row r="73" spans="1:23" x14ac:dyDescent="0.25">
      <c r="A73" s="80"/>
      <c r="E73" s="10"/>
      <c r="V73" s="16">
        <f>E73</f>
        <v>0</v>
      </c>
      <c r="W73" s="31">
        <f>V73/B19</f>
        <v>0</v>
      </c>
    </row>
    <row r="74" spans="1:23" x14ac:dyDescent="0.25">
      <c r="E74" s="10"/>
      <c r="V74" s="16"/>
      <c r="W74" s="31"/>
    </row>
    <row r="75" spans="1:23" s="44" customFormat="1" ht="18.75" x14ac:dyDescent="0.3">
      <c r="A75" s="43" t="s">
        <v>51</v>
      </c>
      <c r="N75" s="45"/>
      <c r="O75" s="45"/>
      <c r="P75" s="45"/>
      <c r="Q75" s="45"/>
      <c r="R75" s="45"/>
      <c r="S75" s="45"/>
      <c r="T75" s="45"/>
      <c r="U75" s="45"/>
      <c r="V75" s="47">
        <f>SUM(V3:V74)</f>
        <v>1648.3205782312925</v>
      </c>
      <c r="W75" s="46">
        <f>V75/B16</f>
        <v>8.2416028911564627</v>
      </c>
    </row>
    <row r="77" spans="1:23" s="17" customFormat="1" x14ac:dyDescent="0.25">
      <c r="A77" s="41" t="s">
        <v>52</v>
      </c>
      <c r="N77" s="27"/>
      <c r="O77" s="27"/>
      <c r="P77" s="27"/>
      <c r="Q77" s="27"/>
      <c r="R77" s="27"/>
      <c r="S77" s="27"/>
      <c r="T77" s="27"/>
      <c r="U77" s="27"/>
      <c r="V77" s="16">
        <f>SUM(V8:V16)</f>
        <v>118.30357142857144</v>
      </c>
      <c r="W77" s="31"/>
    </row>
    <row r="78" spans="1:23" s="17" customFormat="1" x14ac:dyDescent="0.25">
      <c r="A78" s="41" t="s">
        <v>53</v>
      </c>
      <c r="N78" s="27"/>
      <c r="O78" s="27"/>
      <c r="P78" s="27"/>
      <c r="Q78" s="27"/>
      <c r="R78" s="27"/>
      <c r="S78" s="27"/>
      <c r="T78" s="27"/>
      <c r="U78" s="27"/>
      <c r="V78" s="16">
        <f>SUM(V19:V74)</f>
        <v>1530.0170068027212</v>
      </c>
      <c r="W78" s="31"/>
    </row>
    <row r="79" spans="1:23" x14ac:dyDescent="0.25">
      <c r="V79" s="10"/>
    </row>
    <row r="80" spans="1:23" x14ac:dyDescent="0.25">
      <c r="A80" s="42" t="s">
        <v>59</v>
      </c>
      <c r="I80" s="61">
        <v>229</v>
      </c>
      <c r="V80" s="63">
        <f>V75*I80</f>
        <v>377465.41241496598</v>
      </c>
    </row>
    <row r="81" spans="1:23" x14ac:dyDescent="0.25">
      <c r="A81" s="42" t="s">
        <v>60</v>
      </c>
      <c r="I81" s="64">
        <f>(76/72)*100</f>
        <v>105.55555555555556</v>
      </c>
      <c r="V81" s="62">
        <f>V75*I81</f>
        <v>173989.39436885866</v>
      </c>
      <c r="W81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119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200</v>
      </c>
      <c r="C8" s="10">
        <v>8</v>
      </c>
      <c r="D8" s="10">
        <f>B8*C8</f>
        <v>1600</v>
      </c>
      <c r="E8" s="11">
        <f>$E$4</f>
        <v>40</v>
      </c>
      <c r="F8" s="12">
        <f t="shared" ref="F8:F15" si="0">D8/E8</f>
        <v>40</v>
      </c>
      <c r="G8" s="75">
        <f>$G$4</f>
        <v>0.8</v>
      </c>
      <c r="H8" s="75">
        <f>$H$4</f>
        <v>0.7</v>
      </c>
      <c r="I8" s="75">
        <f t="shared" ref="I8:I15" si="1">G8*H8</f>
        <v>0.55999999999999994</v>
      </c>
      <c r="J8" s="75">
        <f t="shared" ref="J8:J15" si="2">F8/I8</f>
        <v>71.428571428571431</v>
      </c>
      <c r="K8" s="10">
        <v>1</v>
      </c>
      <c r="L8" s="10"/>
      <c r="M8" s="12">
        <f t="shared" ref="M8:M15" si="3">J8*(K8+L8)</f>
        <v>71.428571428571431</v>
      </c>
      <c r="N8" s="12">
        <f>M8</f>
        <v>71.428571428571431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200</v>
      </c>
      <c r="C9" s="10"/>
      <c r="D9" s="10">
        <f t="shared" ref="D9:D15" si="4">B9*C9</f>
        <v>0</v>
      </c>
      <c r="E9" s="11">
        <f t="shared" ref="E9:E15" si="5">$E$4</f>
        <v>40</v>
      </c>
      <c r="F9" s="12">
        <f t="shared" si="0"/>
        <v>0</v>
      </c>
      <c r="G9" s="75">
        <f>$G$4</f>
        <v>0.8</v>
      </c>
      <c r="H9" s="75">
        <f>$H$4</f>
        <v>0.7</v>
      </c>
      <c r="I9" s="75">
        <f t="shared" si="1"/>
        <v>0.55999999999999994</v>
      </c>
      <c r="J9" s="75">
        <f t="shared" si="2"/>
        <v>0</v>
      </c>
      <c r="K9" s="10">
        <v>2.25</v>
      </c>
      <c r="L9" s="10"/>
      <c r="M9" s="12">
        <f t="shared" si="3"/>
        <v>0</v>
      </c>
      <c r="N9" s="12"/>
      <c r="O9" s="12">
        <f>M9</f>
        <v>0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200</v>
      </c>
      <c r="C10" s="10"/>
      <c r="D10" s="10">
        <f t="shared" si="4"/>
        <v>0</v>
      </c>
      <c r="E10" s="11">
        <f t="shared" si="5"/>
        <v>40</v>
      </c>
      <c r="F10" s="12">
        <f t="shared" si="0"/>
        <v>0</v>
      </c>
      <c r="G10" s="67">
        <v>0.7</v>
      </c>
      <c r="H10" s="75">
        <f>$H$4</f>
        <v>0.7</v>
      </c>
      <c r="I10" s="75">
        <f t="shared" si="1"/>
        <v>0.48999999999999994</v>
      </c>
      <c r="J10" s="75">
        <f t="shared" si="2"/>
        <v>0</v>
      </c>
      <c r="K10" s="10">
        <v>2.25</v>
      </c>
      <c r="L10" s="10"/>
      <c r="M10" s="12">
        <f t="shared" si="3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200</v>
      </c>
      <c r="C11" s="10"/>
      <c r="D11" s="10">
        <f t="shared" si="4"/>
        <v>0</v>
      </c>
      <c r="E11" s="11">
        <f t="shared" si="5"/>
        <v>40</v>
      </c>
      <c r="F11" s="12">
        <f t="shared" si="0"/>
        <v>0</v>
      </c>
      <c r="G11" s="67">
        <v>0.7</v>
      </c>
      <c r="H11" s="67">
        <v>0.7</v>
      </c>
      <c r="I11" s="75">
        <f t="shared" si="1"/>
        <v>0.48999999999999994</v>
      </c>
      <c r="J11" s="75">
        <f t="shared" si="2"/>
        <v>0</v>
      </c>
      <c r="K11" s="10">
        <v>4</v>
      </c>
      <c r="L11" s="10">
        <v>1</v>
      </c>
      <c r="M11" s="12">
        <f t="shared" si="3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200</v>
      </c>
      <c r="C12" s="10"/>
      <c r="D12" s="10">
        <f t="shared" si="4"/>
        <v>0</v>
      </c>
      <c r="E12" s="11">
        <f t="shared" si="5"/>
        <v>40</v>
      </c>
      <c r="F12" s="12">
        <f t="shared" si="0"/>
        <v>0</v>
      </c>
      <c r="G12" s="67">
        <v>0.7</v>
      </c>
      <c r="H12" s="67">
        <v>0.7</v>
      </c>
      <c r="I12" s="75">
        <f t="shared" si="1"/>
        <v>0.48999999999999994</v>
      </c>
      <c r="J12" s="75">
        <f t="shared" si="2"/>
        <v>0</v>
      </c>
      <c r="K12" s="10">
        <v>4</v>
      </c>
      <c r="L12" s="10"/>
      <c r="M12" s="12">
        <f t="shared" si="3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200</v>
      </c>
      <c r="C13" s="10"/>
      <c r="D13" s="10">
        <f t="shared" si="4"/>
        <v>0</v>
      </c>
      <c r="E13" s="11">
        <f t="shared" si="5"/>
        <v>40</v>
      </c>
      <c r="F13" s="12">
        <f t="shared" si="0"/>
        <v>0</v>
      </c>
      <c r="G13" s="67">
        <v>0.75</v>
      </c>
      <c r="H13" s="67">
        <v>0.7</v>
      </c>
      <c r="I13" s="75">
        <f t="shared" si="1"/>
        <v>0.52499999999999991</v>
      </c>
      <c r="J13" s="75">
        <f t="shared" si="2"/>
        <v>0</v>
      </c>
      <c r="K13" s="10">
        <v>2.75</v>
      </c>
      <c r="L13" s="10"/>
      <c r="M13" s="12">
        <f t="shared" si="3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200</v>
      </c>
      <c r="C14" s="10"/>
      <c r="D14" s="10">
        <f t="shared" si="4"/>
        <v>0</v>
      </c>
      <c r="E14" s="11">
        <f t="shared" si="5"/>
        <v>40</v>
      </c>
      <c r="F14" s="12">
        <f t="shared" si="0"/>
        <v>0</v>
      </c>
      <c r="G14" s="67">
        <v>0.7</v>
      </c>
      <c r="H14" s="67">
        <v>0.7</v>
      </c>
      <c r="I14" s="75">
        <f t="shared" si="1"/>
        <v>0.48999999999999994</v>
      </c>
      <c r="J14" s="75">
        <f t="shared" si="2"/>
        <v>0</v>
      </c>
      <c r="K14" s="10">
        <v>4</v>
      </c>
      <c r="L14" s="10">
        <v>1</v>
      </c>
      <c r="M14" s="12">
        <f t="shared" si="3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200</v>
      </c>
      <c r="C15" s="10"/>
      <c r="D15" s="10">
        <f t="shared" si="4"/>
        <v>0</v>
      </c>
      <c r="E15" s="11">
        <f t="shared" si="5"/>
        <v>40</v>
      </c>
      <c r="F15" s="12">
        <f t="shared" si="0"/>
        <v>0</v>
      </c>
      <c r="G15" s="67">
        <v>0.7</v>
      </c>
      <c r="H15" s="67">
        <v>0.7</v>
      </c>
      <c r="I15" s="75">
        <f t="shared" si="1"/>
        <v>0.48999999999999994</v>
      </c>
      <c r="J15" s="75">
        <f t="shared" si="2"/>
        <v>0</v>
      </c>
      <c r="K15" s="10">
        <v>0</v>
      </c>
      <c r="L15" s="10"/>
      <c r="M15" s="12">
        <f t="shared" si="3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200</v>
      </c>
      <c r="C16" s="16">
        <f>SUM(C6:C15)</f>
        <v>8</v>
      </c>
      <c r="D16" s="16">
        <f>SUM(D8:D15)</f>
        <v>1600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71.428571428571431</v>
      </c>
      <c r="N16" s="18">
        <f t="shared" ref="N16:U16" si="6">SUM(N2:N15)</f>
        <v>71.428571428571431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71.428571428571431</v>
      </c>
      <c r="W16" s="31">
        <f>V16/B16</f>
        <v>0.35714285714285715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3" x14ac:dyDescent="0.25">
      <c r="A19" s="53" t="s">
        <v>13</v>
      </c>
      <c r="B19" s="10">
        <v>200</v>
      </c>
      <c r="C19" s="10"/>
      <c r="D19" s="10">
        <f>B19*C19</f>
        <v>0</v>
      </c>
      <c r="E19" s="11">
        <f>$E$4</f>
        <v>40</v>
      </c>
      <c r="F19" s="12">
        <f t="shared" ref="F19:F26" si="7">D19/E19</f>
        <v>0</v>
      </c>
      <c r="G19" s="75">
        <f>$G$4</f>
        <v>0.8</v>
      </c>
      <c r="H19" s="75">
        <f>$H$4</f>
        <v>0.7</v>
      </c>
      <c r="I19" s="75">
        <f t="shared" ref="I19:I26" si="8">G19*H19</f>
        <v>0.55999999999999994</v>
      </c>
      <c r="J19" s="75">
        <f t="shared" ref="J19:J26" si="9">F19/I19</f>
        <v>0</v>
      </c>
      <c r="K19" s="10">
        <v>1</v>
      </c>
      <c r="L19" s="10"/>
      <c r="M19" s="12">
        <f t="shared" ref="M19:M26" si="10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200</v>
      </c>
      <c r="C20" s="10"/>
      <c r="D20" s="10">
        <f t="shared" ref="D20:D26" si="11">B20*C20</f>
        <v>0</v>
      </c>
      <c r="E20" s="11">
        <f t="shared" ref="E20:E26" si="12">$E$4</f>
        <v>40</v>
      </c>
      <c r="F20" s="12">
        <f t="shared" si="7"/>
        <v>0</v>
      </c>
      <c r="G20" s="75">
        <f>$G$4</f>
        <v>0.8</v>
      </c>
      <c r="H20" s="75">
        <f>$H$4</f>
        <v>0.7</v>
      </c>
      <c r="I20" s="75">
        <f t="shared" si="8"/>
        <v>0.55999999999999994</v>
      </c>
      <c r="J20" s="75">
        <f t="shared" si="9"/>
        <v>0</v>
      </c>
      <c r="K20" s="10">
        <v>2.25</v>
      </c>
      <c r="L20" s="10"/>
      <c r="M20" s="12">
        <f t="shared" si="10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200</v>
      </c>
      <c r="C21" s="10">
        <v>1</v>
      </c>
      <c r="D21" s="10">
        <f t="shared" si="11"/>
        <v>200</v>
      </c>
      <c r="E21" s="11">
        <f t="shared" si="12"/>
        <v>40</v>
      </c>
      <c r="F21" s="12">
        <f t="shared" si="7"/>
        <v>5</v>
      </c>
      <c r="G21" s="67">
        <v>0.7</v>
      </c>
      <c r="H21" s="75">
        <f>$H$4</f>
        <v>0.7</v>
      </c>
      <c r="I21" s="75">
        <f t="shared" si="8"/>
        <v>0.48999999999999994</v>
      </c>
      <c r="J21" s="75">
        <f t="shared" si="9"/>
        <v>10.204081632653063</v>
      </c>
      <c r="K21" s="10">
        <v>2.25</v>
      </c>
      <c r="L21" s="10"/>
      <c r="M21" s="12">
        <f t="shared" si="10"/>
        <v>22.95918367346939</v>
      </c>
      <c r="N21" s="12"/>
      <c r="O21" s="12"/>
      <c r="P21" s="12">
        <f>M21</f>
        <v>22.95918367346939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200</v>
      </c>
      <c r="C22" s="10"/>
      <c r="D22" s="10">
        <f t="shared" si="11"/>
        <v>0</v>
      </c>
      <c r="E22" s="11">
        <f t="shared" si="12"/>
        <v>40</v>
      </c>
      <c r="F22" s="12">
        <f t="shared" si="7"/>
        <v>0</v>
      </c>
      <c r="G22" s="67">
        <v>0.7</v>
      </c>
      <c r="H22" s="67">
        <v>0.7</v>
      </c>
      <c r="I22" s="75">
        <f t="shared" si="8"/>
        <v>0.48999999999999994</v>
      </c>
      <c r="J22" s="75">
        <f t="shared" si="9"/>
        <v>0</v>
      </c>
      <c r="K22" s="10">
        <v>4</v>
      </c>
      <c r="L22" s="10">
        <v>1</v>
      </c>
      <c r="M22" s="12">
        <f t="shared" si="10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200</v>
      </c>
      <c r="C23" s="10"/>
      <c r="D23" s="10">
        <f t="shared" si="11"/>
        <v>0</v>
      </c>
      <c r="E23" s="11">
        <f t="shared" si="12"/>
        <v>40</v>
      </c>
      <c r="F23" s="12">
        <f t="shared" si="7"/>
        <v>0</v>
      </c>
      <c r="G23" s="67">
        <v>0.7</v>
      </c>
      <c r="H23" s="67">
        <v>0.7</v>
      </c>
      <c r="I23" s="75">
        <f t="shared" si="8"/>
        <v>0.48999999999999994</v>
      </c>
      <c r="J23" s="75">
        <f t="shared" si="9"/>
        <v>0</v>
      </c>
      <c r="K23" s="10">
        <v>4</v>
      </c>
      <c r="L23" s="10"/>
      <c r="M23" s="12">
        <f t="shared" si="10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200</v>
      </c>
      <c r="C24" s="10"/>
      <c r="D24" s="10">
        <f t="shared" si="11"/>
        <v>0</v>
      </c>
      <c r="E24" s="11">
        <f t="shared" si="12"/>
        <v>40</v>
      </c>
      <c r="F24" s="12">
        <f t="shared" si="7"/>
        <v>0</v>
      </c>
      <c r="G24" s="67">
        <v>0.75</v>
      </c>
      <c r="H24" s="67">
        <v>0.7</v>
      </c>
      <c r="I24" s="75">
        <f t="shared" si="8"/>
        <v>0.52499999999999991</v>
      </c>
      <c r="J24" s="75">
        <f t="shared" si="9"/>
        <v>0</v>
      </c>
      <c r="K24" s="10">
        <v>2.75</v>
      </c>
      <c r="L24" s="10"/>
      <c r="M24" s="12">
        <f t="shared" si="10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53" t="s">
        <v>12</v>
      </c>
      <c r="B25" s="10">
        <v>200</v>
      </c>
      <c r="C25" s="10">
        <v>12</v>
      </c>
      <c r="D25" s="10">
        <f t="shared" si="11"/>
        <v>2400</v>
      </c>
      <c r="E25" s="11">
        <f t="shared" si="12"/>
        <v>40</v>
      </c>
      <c r="F25" s="12">
        <f t="shared" si="7"/>
        <v>60</v>
      </c>
      <c r="G25" s="67">
        <v>0.7</v>
      </c>
      <c r="H25" s="67">
        <v>0.7</v>
      </c>
      <c r="I25" s="75">
        <f t="shared" si="8"/>
        <v>0.48999999999999994</v>
      </c>
      <c r="J25" s="75">
        <f t="shared" si="9"/>
        <v>122.44897959183675</v>
      </c>
      <c r="K25" s="10">
        <v>4</v>
      </c>
      <c r="L25" s="10">
        <v>1</v>
      </c>
      <c r="M25" s="12">
        <f t="shared" si="10"/>
        <v>612.24489795918373</v>
      </c>
      <c r="N25" s="12"/>
      <c r="O25" s="12"/>
      <c r="P25" s="12"/>
      <c r="Q25" s="12"/>
      <c r="R25" s="12"/>
      <c r="S25" s="12"/>
      <c r="T25" s="12">
        <f>M25</f>
        <v>612.24489795918373</v>
      </c>
      <c r="U25" s="12"/>
      <c r="V25" s="10"/>
    </row>
    <row r="26" spans="1:23" x14ac:dyDescent="0.25">
      <c r="A26" s="53" t="s">
        <v>17</v>
      </c>
      <c r="B26" s="10">
        <v>200</v>
      </c>
      <c r="C26" s="10"/>
      <c r="D26" s="10">
        <f t="shared" si="11"/>
        <v>0</v>
      </c>
      <c r="E26" s="11">
        <f t="shared" si="12"/>
        <v>40</v>
      </c>
      <c r="F26" s="12">
        <f t="shared" si="7"/>
        <v>0</v>
      </c>
      <c r="G26" s="67">
        <v>0.7</v>
      </c>
      <c r="H26" s="67">
        <v>0.7</v>
      </c>
      <c r="I26" s="75">
        <f t="shared" si="8"/>
        <v>0.48999999999999994</v>
      </c>
      <c r="J26" s="75">
        <f t="shared" si="9"/>
        <v>0</v>
      </c>
      <c r="K26" s="10">
        <v>0</v>
      </c>
      <c r="L26" s="10"/>
      <c r="M26" s="12">
        <f t="shared" si="10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54" t="s">
        <v>33</v>
      </c>
      <c r="B27" s="10">
        <v>200</v>
      </c>
      <c r="C27" s="16">
        <f>SUM(C19:C26)</f>
        <v>13</v>
      </c>
      <c r="D27" s="16">
        <f>SUM(D19:D26)</f>
        <v>2600</v>
      </c>
      <c r="E27" s="16"/>
      <c r="F27" s="16"/>
      <c r="G27" s="67"/>
      <c r="H27" s="67"/>
      <c r="I27" s="67"/>
      <c r="J27" s="67"/>
      <c r="K27" s="16"/>
      <c r="L27" s="16"/>
      <c r="M27" s="16">
        <f t="shared" ref="M27:U27" si="13">SUM(M19:M26)</f>
        <v>635.20408163265313</v>
      </c>
      <c r="N27" s="16">
        <f t="shared" si="13"/>
        <v>0</v>
      </c>
      <c r="O27" s="16">
        <f t="shared" si="13"/>
        <v>0</v>
      </c>
      <c r="P27" s="16">
        <f t="shared" si="13"/>
        <v>22.95918367346939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612.24489795918373</v>
      </c>
      <c r="U27" s="16">
        <f t="shared" si="13"/>
        <v>0</v>
      </c>
      <c r="V27" s="16">
        <f>M27</f>
        <v>635.20408163265313</v>
      </c>
      <c r="W27" s="31">
        <f>V27/B27</f>
        <v>3.1760204081632657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5.25" customHeight="1" x14ac:dyDescent="0.25">
      <c r="A31" s="36" t="s">
        <v>57</v>
      </c>
      <c r="B31" s="10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10</v>
      </c>
      <c r="E35" s="10">
        <f>B35*D35</f>
        <v>75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2</v>
      </c>
      <c r="E36" s="10">
        <f>(B36*D36)/2</f>
        <v>7.5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15</v>
      </c>
      <c r="E38" s="16">
        <f>SUM(E33:E37)</f>
        <v>115.5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115.5</v>
      </c>
      <c r="W38" s="31">
        <f>V38/B16</f>
        <v>0.57750000000000001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64.5" x14ac:dyDescent="0.25">
      <c r="A40" s="51" t="s">
        <v>58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3</v>
      </c>
      <c r="E44" s="10">
        <f>B44*D44</f>
        <v>22.5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2</v>
      </c>
      <c r="E45" s="10">
        <f>(B45*D45)/2</f>
        <v>7.5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6</v>
      </c>
      <c r="E47" s="16">
        <f>SUM(E42:E46)</f>
        <v>39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39</v>
      </c>
      <c r="W47" s="31">
        <f>V47/B16</f>
        <v>0.19500000000000001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10</v>
      </c>
      <c r="E50" s="10">
        <f>B50*D50</f>
        <v>45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3</v>
      </c>
      <c r="E51" s="10">
        <f>(B51*D51)/2</f>
        <v>6.75</v>
      </c>
    </row>
    <row r="52" spans="1:23" s="17" customFormat="1" x14ac:dyDescent="0.25">
      <c r="A52" s="41"/>
      <c r="D52" s="16">
        <f>SUM(D50:D51)</f>
        <v>13</v>
      </c>
      <c r="E52" s="16">
        <f>SUM(E50:E51)</f>
        <v>51.75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51.75</v>
      </c>
      <c r="W52" s="31">
        <f>V52/B16</f>
        <v>0.25874999999999998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ht="45" x14ac:dyDescent="0.25">
      <c r="A54" s="41" t="s">
        <v>61</v>
      </c>
      <c r="B54" s="17" t="s">
        <v>62</v>
      </c>
      <c r="D54" s="68" t="s">
        <v>65</v>
      </c>
      <c r="E54" s="68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10</v>
      </c>
      <c r="D55" s="67">
        <v>11</v>
      </c>
      <c r="E55" s="10">
        <f>B55*D55</f>
        <v>110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11</v>
      </c>
      <c r="E56" s="10">
        <f>B56*D56</f>
        <v>55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>
        <f>SUM(D55:D56)</f>
        <v>22</v>
      </c>
      <c r="E57" s="16">
        <f>SUM(E55:E56)</f>
        <v>165</v>
      </c>
      <c r="N57" s="27"/>
      <c r="O57" s="27"/>
      <c r="P57" s="27"/>
      <c r="Q57" s="27"/>
      <c r="R57" s="27"/>
      <c r="S57" s="27"/>
      <c r="T57" s="27"/>
      <c r="U57" s="27"/>
      <c r="V57" s="16">
        <f>E57</f>
        <v>165</v>
      </c>
      <c r="W57" s="31">
        <f>V57/B15</f>
        <v>0.82499999999999996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D61">
        <v>10</v>
      </c>
      <c r="E61" s="10">
        <f>(B61*D61)</f>
        <v>25</v>
      </c>
      <c r="V61" s="16">
        <f>E61</f>
        <v>25</v>
      </c>
      <c r="W61" s="31">
        <f>V61/B16</f>
        <v>0.125</v>
      </c>
    </row>
    <row r="62" spans="1:23" x14ac:dyDescent="0.25">
      <c r="A62" s="34" t="s">
        <v>55</v>
      </c>
      <c r="B62">
        <v>2.5</v>
      </c>
      <c r="D62">
        <v>11</v>
      </c>
      <c r="E62" s="10">
        <v>28</v>
      </c>
      <c r="V62" s="16">
        <f>E62</f>
        <v>28</v>
      </c>
      <c r="W62" s="31">
        <f>V62/B16</f>
        <v>0.14000000000000001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E65" s="10">
        <v>10</v>
      </c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15</v>
      </c>
      <c r="V67" s="16"/>
      <c r="W67" s="31"/>
    </row>
    <row r="68" spans="1:23" x14ac:dyDescent="0.25">
      <c r="A68" s="49" t="s">
        <v>43</v>
      </c>
      <c r="E68" s="10">
        <v>20</v>
      </c>
      <c r="V68" s="16"/>
      <c r="W68" s="31"/>
    </row>
    <row r="69" spans="1:23" x14ac:dyDescent="0.25">
      <c r="A69" s="48" t="s">
        <v>33</v>
      </c>
      <c r="E69" s="16">
        <f>SUM(E65:E68)</f>
        <v>55</v>
      </c>
      <c r="V69" s="16">
        <f>E69</f>
        <v>55</v>
      </c>
      <c r="W69" s="31">
        <f>V69/B16</f>
        <v>0.27500000000000002</v>
      </c>
    </row>
    <row r="70" spans="1:23" x14ac:dyDescent="0.25">
      <c r="A70" s="48"/>
      <c r="E70" s="10"/>
      <c r="V70" s="16"/>
      <c r="W70" s="31"/>
    </row>
    <row r="71" spans="1:23" x14ac:dyDescent="0.25">
      <c r="A71" s="52" t="s">
        <v>54</v>
      </c>
      <c r="E71" s="10"/>
      <c r="V71" s="16"/>
      <c r="W71" s="31"/>
    </row>
    <row r="72" spans="1:23" x14ac:dyDescent="0.25">
      <c r="A72" s="52"/>
      <c r="E72" s="10"/>
      <c r="V72" s="16"/>
      <c r="W72" s="31"/>
    </row>
    <row r="73" spans="1:23" x14ac:dyDescent="0.25">
      <c r="E73" s="10"/>
      <c r="V73" s="16"/>
      <c r="W73" s="31"/>
    </row>
    <row r="74" spans="1:23" s="44" customFormat="1" ht="18.75" x14ac:dyDescent="0.3">
      <c r="A74" s="43" t="s">
        <v>51</v>
      </c>
      <c r="N74" s="45"/>
      <c r="O74" s="45"/>
      <c r="P74" s="45"/>
      <c r="Q74" s="45"/>
      <c r="R74" s="45"/>
      <c r="S74" s="45"/>
      <c r="T74" s="45"/>
      <c r="U74" s="45"/>
      <c r="V74" s="47">
        <f>SUM(V3:V73)</f>
        <v>1185.8826530612246</v>
      </c>
      <c r="W74" s="46">
        <f>V74/B16</f>
        <v>5.9294132653061231</v>
      </c>
    </row>
    <row r="76" spans="1:23" s="17" customFormat="1" x14ac:dyDescent="0.25">
      <c r="A76" s="41" t="s">
        <v>52</v>
      </c>
      <c r="N76" s="27"/>
      <c r="O76" s="27"/>
      <c r="P76" s="27"/>
      <c r="Q76" s="27"/>
      <c r="R76" s="27"/>
      <c r="S76" s="27"/>
      <c r="T76" s="27"/>
      <c r="U76" s="27"/>
      <c r="V76" s="16">
        <f>SUM(V8:V16)</f>
        <v>71.428571428571431</v>
      </c>
      <c r="W76" s="31"/>
    </row>
    <row r="77" spans="1:23" s="17" customFormat="1" x14ac:dyDescent="0.25">
      <c r="A77" s="41" t="s">
        <v>53</v>
      </c>
      <c r="N77" s="27"/>
      <c r="O77" s="27"/>
      <c r="P77" s="27"/>
      <c r="Q77" s="27"/>
      <c r="R77" s="27"/>
      <c r="S77" s="27"/>
      <c r="T77" s="27"/>
      <c r="U77" s="27"/>
      <c r="V77" s="16">
        <f>SUM(V19:V73)</f>
        <v>1114.454081632653</v>
      </c>
      <c r="W77" s="31"/>
    </row>
    <row r="78" spans="1:23" x14ac:dyDescent="0.25">
      <c r="V78" s="10"/>
    </row>
    <row r="79" spans="1:23" x14ac:dyDescent="0.25">
      <c r="A79" s="42" t="s">
        <v>59</v>
      </c>
      <c r="I79" s="61">
        <v>229</v>
      </c>
      <c r="V79" s="63">
        <f>V74*I79</f>
        <v>271567.12755102041</v>
      </c>
    </row>
    <row r="80" spans="1:23" x14ac:dyDescent="0.25">
      <c r="A80" s="42" t="s">
        <v>60</v>
      </c>
      <c r="I80" s="64">
        <f>(76/72)*100</f>
        <v>105.55555555555556</v>
      </c>
      <c r="V80" s="62">
        <f>V74*I80</f>
        <v>125176.50226757371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118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800</v>
      </c>
      <c r="C8" s="10">
        <v>6</v>
      </c>
      <c r="D8" s="10">
        <f t="shared" ref="D8:D15" si="0">B8*C8</f>
        <v>4800</v>
      </c>
      <c r="E8" s="11">
        <f t="shared" ref="E8:E15" si="1">$E$4</f>
        <v>40</v>
      </c>
      <c r="F8" s="12">
        <f t="shared" ref="F8:F15" si="2">D8/E8</f>
        <v>120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214.28571428571431</v>
      </c>
      <c r="K8" s="67">
        <v>1</v>
      </c>
      <c r="L8" s="10"/>
      <c r="M8" s="12">
        <f t="shared" ref="M8:M15" si="5">J8*(K8+L8)</f>
        <v>214.28571428571431</v>
      </c>
      <c r="N8" s="12">
        <f>M8</f>
        <v>214.28571428571431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800</v>
      </c>
      <c r="C9" s="10">
        <v>2</v>
      </c>
      <c r="D9" s="10">
        <f t="shared" si="0"/>
        <v>1600</v>
      </c>
      <c r="E9" s="11">
        <f t="shared" si="1"/>
        <v>40</v>
      </c>
      <c r="F9" s="12">
        <f t="shared" si="2"/>
        <v>40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71.428571428571431</v>
      </c>
      <c r="K9" s="67">
        <v>2.25</v>
      </c>
      <c r="L9" s="10"/>
      <c r="M9" s="12">
        <f t="shared" si="5"/>
        <v>160.71428571428572</v>
      </c>
      <c r="N9" s="12"/>
      <c r="O9" s="12">
        <f>M9</f>
        <v>160.71428571428572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800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67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800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67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800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67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800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67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800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67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800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67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800</v>
      </c>
      <c r="C16" s="16">
        <f>SUM(C6:C15)</f>
        <v>8</v>
      </c>
      <c r="D16" s="16">
        <f>SUM(D8:D15)</f>
        <v>6400</v>
      </c>
      <c r="E16" s="16"/>
      <c r="F16" s="16"/>
      <c r="G16" s="67"/>
      <c r="H16" s="67"/>
      <c r="I16" s="67"/>
      <c r="J16" s="67"/>
      <c r="K16" s="67"/>
      <c r="L16" s="16"/>
      <c r="M16" s="16">
        <f>SUM(M6:M15)</f>
        <v>375</v>
      </c>
      <c r="N16" s="18">
        <f t="shared" ref="N16:U16" si="6">SUM(N2:N15)</f>
        <v>214.28571428571431</v>
      </c>
      <c r="O16" s="18">
        <f t="shared" si="6"/>
        <v>160.71428571428572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375</v>
      </c>
      <c r="W16" s="31">
        <f>V16/B16</f>
        <v>0.46875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67"/>
      <c r="H17" s="67"/>
      <c r="I17" s="67"/>
      <c r="J17" s="67"/>
      <c r="K17" s="67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K18" s="83"/>
      <c r="M18" s="7"/>
    </row>
    <row r="19" spans="1:23" x14ac:dyDescent="0.25">
      <c r="A19" s="36" t="s">
        <v>13</v>
      </c>
      <c r="B19" s="10">
        <v>800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67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800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67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800</v>
      </c>
      <c r="C21" s="10">
        <v>2</v>
      </c>
      <c r="D21" s="10">
        <f t="shared" si="7"/>
        <v>1600</v>
      </c>
      <c r="E21" s="11">
        <f t="shared" si="8"/>
        <v>40</v>
      </c>
      <c r="F21" s="12">
        <f t="shared" si="9"/>
        <v>40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81.632653061224502</v>
      </c>
      <c r="K21" s="67">
        <v>2.25</v>
      </c>
      <c r="L21" s="10"/>
      <c r="M21" s="12">
        <f t="shared" si="12"/>
        <v>183.67346938775512</v>
      </c>
      <c r="N21" s="12"/>
      <c r="O21" s="12"/>
      <c r="P21" s="12">
        <f>M21</f>
        <v>183.67346938775512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800</v>
      </c>
      <c r="C22" s="10">
        <v>3</v>
      </c>
      <c r="D22" s="10">
        <f t="shared" si="7"/>
        <v>2400</v>
      </c>
      <c r="E22" s="11">
        <f t="shared" si="8"/>
        <v>40</v>
      </c>
      <c r="F22" s="12">
        <f t="shared" si="9"/>
        <v>60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122.44897959183675</v>
      </c>
      <c r="K22" s="67">
        <v>4</v>
      </c>
      <c r="L22" s="10">
        <v>1</v>
      </c>
      <c r="M22" s="12">
        <f t="shared" si="12"/>
        <v>612.24489795918373</v>
      </c>
      <c r="N22" s="12"/>
      <c r="O22" s="12"/>
      <c r="P22" s="12"/>
      <c r="Q22" s="12">
        <f>M22</f>
        <v>612.24489795918373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800</v>
      </c>
      <c r="C23" s="10">
        <v>4</v>
      </c>
      <c r="D23" s="10">
        <f t="shared" si="7"/>
        <v>3200</v>
      </c>
      <c r="E23" s="11">
        <f t="shared" si="8"/>
        <v>40</v>
      </c>
      <c r="F23" s="12">
        <f t="shared" si="9"/>
        <v>80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163.265306122449</v>
      </c>
      <c r="K23" s="67">
        <v>4</v>
      </c>
      <c r="L23" s="10"/>
      <c r="M23" s="12">
        <f t="shared" si="12"/>
        <v>653.06122448979602</v>
      </c>
      <c r="N23" s="12"/>
      <c r="O23" s="12"/>
      <c r="P23" s="12"/>
      <c r="Q23" s="12"/>
      <c r="R23" s="12">
        <f>M23</f>
        <v>653.06122448979602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800</v>
      </c>
      <c r="C24" s="10">
        <v>4</v>
      </c>
      <c r="D24" s="10">
        <f t="shared" si="7"/>
        <v>3200</v>
      </c>
      <c r="E24" s="11">
        <f t="shared" si="8"/>
        <v>40</v>
      </c>
      <c r="F24" s="12">
        <f t="shared" si="9"/>
        <v>80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152.38095238095241</v>
      </c>
      <c r="K24" s="67">
        <v>2.75</v>
      </c>
      <c r="L24" s="10"/>
      <c r="M24" s="12">
        <f t="shared" si="12"/>
        <v>419.04761904761915</v>
      </c>
      <c r="N24" s="12"/>
      <c r="O24" s="12"/>
      <c r="P24" s="12"/>
      <c r="Q24" s="12"/>
      <c r="R24" s="12"/>
      <c r="S24" s="12">
        <f>M24</f>
        <v>419.04761904761915</v>
      </c>
      <c r="T24" s="12"/>
      <c r="U24" s="12"/>
      <c r="V24" s="10"/>
    </row>
    <row r="25" spans="1:23" x14ac:dyDescent="0.25">
      <c r="A25" s="36" t="s">
        <v>12</v>
      </c>
      <c r="B25" s="10">
        <v>800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67">
        <v>4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800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67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800</v>
      </c>
      <c r="C27" s="16">
        <f>SUM(C19:C26)</f>
        <v>13</v>
      </c>
      <c r="D27" s="16">
        <f>SUM(D19:D26)</f>
        <v>10400</v>
      </c>
      <c r="E27" s="16"/>
      <c r="F27" s="16"/>
      <c r="G27" s="67"/>
      <c r="H27" s="67"/>
      <c r="I27" s="67"/>
      <c r="J27" s="67"/>
      <c r="K27" s="67"/>
      <c r="L27" s="16"/>
      <c r="M27" s="16">
        <f t="shared" ref="M27:U27" si="13">SUM(M19:M26)</f>
        <v>1868.0272108843542</v>
      </c>
      <c r="N27" s="16">
        <f t="shared" si="13"/>
        <v>0</v>
      </c>
      <c r="O27" s="16">
        <f t="shared" si="13"/>
        <v>0</v>
      </c>
      <c r="P27" s="16">
        <f t="shared" si="13"/>
        <v>183.67346938775512</v>
      </c>
      <c r="Q27" s="16">
        <f t="shared" si="13"/>
        <v>612.24489795918373</v>
      </c>
      <c r="R27" s="16">
        <f t="shared" si="13"/>
        <v>653.06122448979602</v>
      </c>
      <c r="S27" s="16">
        <f t="shared" si="13"/>
        <v>419.04761904761915</v>
      </c>
      <c r="T27" s="16">
        <f t="shared" si="13"/>
        <v>0</v>
      </c>
      <c r="U27" s="16">
        <f t="shared" si="13"/>
        <v>0</v>
      </c>
      <c r="V27" s="16">
        <f>M27</f>
        <v>1868.0272108843542</v>
      </c>
      <c r="W27" s="31">
        <f>V27/B27</f>
        <v>2.3350340136054428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60" customHeight="1" x14ac:dyDescent="0.25">
      <c r="A31" s="36" t="s">
        <v>70</v>
      </c>
      <c r="B31" s="10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30</v>
      </c>
      <c r="E35" s="10">
        <f>B35*D35</f>
        <v>225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8</v>
      </c>
      <c r="E36" s="10">
        <f>(B36*D36)/2</f>
        <v>30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41</v>
      </c>
      <c r="E38" s="16">
        <f>SUM(E33:E37)</f>
        <v>288</v>
      </c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288</v>
      </c>
      <c r="W38" s="31">
        <f>V38/B16</f>
        <v>0.36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77.25" x14ac:dyDescent="0.25">
      <c r="A40" s="51" t="s">
        <v>69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8</v>
      </c>
      <c r="E44" s="10">
        <f>B44*D44</f>
        <v>60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14</v>
      </c>
      <c r="E47" s="16">
        <f>SUM(E42:E46)</f>
        <v>93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93</v>
      </c>
      <c r="W47" s="31">
        <f>V47/B16</f>
        <v>0.11625000000000001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30</v>
      </c>
      <c r="E50" s="10">
        <f>B50*D50</f>
        <v>135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30</v>
      </c>
      <c r="E51" s="10">
        <f>(B51*D51)/2</f>
        <v>67.5</v>
      </c>
    </row>
    <row r="52" spans="1:23" s="17" customFormat="1" x14ac:dyDescent="0.25">
      <c r="A52" s="41"/>
      <c r="D52" s="16">
        <f>SUM(D50:D51)</f>
        <v>60</v>
      </c>
      <c r="E52" s="16">
        <f>SUM(E50:E51)</f>
        <v>202.5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202.5</v>
      </c>
      <c r="W52" s="31">
        <f>V52/B16</f>
        <v>0.25312499999999999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ht="45" x14ac:dyDescent="0.25">
      <c r="A54" s="41" t="s">
        <v>61</v>
      </c>
      <c r="B54" s="17" t="s">
        <v>62</v>
      </c>
      <c r="D54" s="68" t="s">
        <v>65</v>
      </c>
      <c r="E54" s="68" t="s">
        <v>31</v>
      </c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75" x14ac:dyDescent="0.25">
      <c r="A55" s="66" t="s">
        <v>63</v>
      </c>
      <c r="B55" s="17">
        <v>7.5</v>
      </c>
      <c r="D55" s="67">
        <v>27</v>
      </c>
      <c r="E55" s="10">
        <f>B55*D55</f>
        <v>202.5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30" x14ac:dyDescent="0.25">
      <c r="A56" s="66" t="s">
        <v>64</v>
      </c>
      <c r="B56" s="17">
        <v>5</v>
      </c>
      <c r="D56" s="67">
        <v>30</v>
      </c>
      <c r="E56" s="10">
        <f>B56*D56</f>
        <v>150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x14ac:dyDescent="0.25">
      <c r="A57" s="41"/>
      <c r="D57" s="16">
        <f>SUM(D55:D56)</f>
        <v>57</v>
      </c>
      <c r="E57" s="16">
        <f>SUM(E55:E56)</f>
        <v>352.5</v>
      </c>
      <c r="N57" s="27"/>
      <c r="O57" s="27"/>
      <c r="P57" s="27"/>
      <c r="Q57" s="27"/>
      <c r="R57" s="27"/>
      <c r="S57" s="27"/>
      <c r="T57" s="27"/>
      <c r="U57" s="27"/>
      <c r="V57" s="16">
        <f>E57</f>
        <v>352.5</v>
      </c>
      <c r="W57" s="31">
        <f>V57/B15</f>
        <v>0.44062499999999999</v>
      </c>
    </row>
    <row r="58" spans="1:23" s="17" customFormat="1" x14ac:dyDescent="0.25">
      <c r="A58" s="41"/>
      <c r="D58" s="16"/>
      <c r="E58" s="16"/>
      <c r="N58" s="27"/>
      <c r="O58" s="27"/>
      <c r="P58" s="27"/>
      <c r="Q58" s="27"/>
      <c r="R58" s="27"/>
      <c r="S58" s="27"/>
      <c r="T58" s="27"/>
      <c r="U58" s="27"/>
      <c r="V58" s="16"/>
      <c r="W58" s="31"/>
    </row>
    <row r="59" spans="1:23" x14ac:dyDescent="0.25">
      <c r="A59" s="41" t="s">
        <v>17</v>
      </c>
    </row>
    <row r="60" spans="1:23" ht="45" x14ac:dyDescent="0.25">
      <c r="A60" s="41" t="s">
        <v>42</v>
      </c>
      <c r="B60" s="19" t="s">
        <v>39</v>
      </c>
      <c r="D60" s="21" t="s">
        <v>29</v>
      </c>
      <c r="E60" s="20" t="s">
        <v>31</v>
      </c>
    </row>
    <row r="61" spans="1:23" x14ac:dyDescent="0.25">
      <c r="A61" s="34" t="s">
        <v>56</v>
      </c>
      <c r="B61">
        <v>2.5</v>
      </c>
      <c r="D61">
        <v>10</v>
      </c>
      <c r="E61" s="10">
        <f>(B61*D61)</f>
        <v>25</v>
      </c>
      <c r="V61" s="16">
        <f>E61</f>
        <v>25</v>
      </c>
      <c r="W61" s="31">
        <f>V61/B16</f>
        <v>3.125E-2</v>
      </c>
    </row>
    <row r="62" spans="1:23" x14ac:dyDescent="0.25">
      <c r="A62" s="34" t="s">
        <v>55</v>
      </c>
      <c r="B62">
        <v>2.5</v>
      </c>
      <c r="D62">
        <v>32</v>
      </c>
      <c r="E62" s="10">
        <f>(B62*D62)</f>
        <v>80</v>
      </c>
      <c r="V62" s="16">
        <f>E62</f>
        <v>80</v>
      </c>
      <c r="W62" s="31">
        <f>V62/B16</f>
        <v>0.1</v>
      </c>
    </row>
    <row r="63" spans="1:23" x14ac:dyDescent="0.25">
      <c r="A63" s="34"/>
      <c r="E63" s="10"/>
      <c r="V63" s="16"/>
      <c r="W63" s="31"/>
    </row>
    <row r="64" spans="1:23" x14ac:dyDescent="0.25">
      <c r="A64" s="48" t="s">
        <v>44</v>
      </c>
      <c r="E64" s="10"/>
      <c r="V64" s="16">
        <f>E64</f>
        <v>0</v>
      </c>
      <c r="W64" s="31">
        <f>V64/B16</f>
        <v>0</v>
      </c>
    </row>
    <row r="65" spans="1:23" x14ac:dyDescent="0.25">
      <c r="A65" s="49" t="s">
        <v>45</v>
      </c>
      <c r="E65" s="10">
        <v>10</v>
      </c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12</v>
      </c>
      <c r="V67" s="16"/>
      <c r="W67" s="31"/>
    </row>
    <row r="68" spans="1:23" x14ac:dyDescent="0.25">
      <c r="A68" s="49" t="s">
        <v>43</v>
      </c>
      <c r="E68" s="10">
        <v>40</v>
      </c>
      <c r="V68" s="16"/>
      <c r="W68" s="31"/>
    </row>
    <row r="69" spans="1:23" x14ac:dyDescent="0.25">
      <c r="A69" s="34" t="s">
        <v>68</v>
      </c>
      <c r="E69" s="10">
        <v>50</v>
      </c>
      <c r="V69" s="16"/>
      <c r="W69" s="31"/>
    </row>
    <row r="70" spans="1:23" x14ac:dyDescent="0.25">
      <c r="A70" s="48" t="s">
        <v>33</v>
      </c>
      <c r="E70" s="10">
        <f>SUM(E65:E69)</f>
        <v>122</v>
      </c>
      <c r="V70" s="16">
        <f>E70</f>
        <v>122</v>
      </c>
      <c r="W70" s="31">
        <f>V70/B16</f>
        <v>0.1525</v>
      </c>
    </row>
    <row r="71" spans="1:23" x14ac:dyDescent="0.25">
      <c r="A71" s="48"/>
      <c r="E71" s="10"/>
      <c r="V71" s="16"/>
      <c r="W71" s="31"/>
    </row>
    <row r="72" spans="1:23" x14ac:dyDescent="0.25">
      <c r="A72" s="48" t="s">
        <v>54</v>
      </c>
      <c r="E72" s="10"/>
      <c r="V72" s="16"/>
      <c r="W72" s="31"/>
    </row>
    <row r="73" spans="1:23" x14ac:dyDescent="0.25">
      <c r="A73" s="49" t="s">
        <v>67</v>
      </c>
      <c r="E73" s="10">
        <v>50</v>
      </c>
      <c r="V73" s="16"/>
      <c r="W73" s="31"/>
    </row>
    <row r="74" spans="1:23" x14ac:dyDescent="0.25">
      <c r="A74" s="42" t="s">
        <v>66</v>
      </c>
      <c r="E74" s="10">
        <v>50</v>
      </c>
      <c r="V74" s="16"/>
      <c r="W74" s="31"/>
    </row>
    <row r="75" spans="1:23" s="17" customFormat="1" x14ac:dyDescent="0.25">
      <c r="A75" s="41" t="s">
        <v>33</v>
      </c>
      <c r="E75" s="16">
        <f>SUM(E73:E74)</f>
        <v>100</v>
      </c>
      <c r="N75" s="27"/>
      <c r="O75" s="27"/>
      <c r="P75" s="27"/>
      <c r="Q75" s="27"/>
      <c r="R75" s="27"/>
      <c r="S75" s="27"/>
      <c r="T75" s="27"/>
      <c r="U75" s="27"/>
      <c r="V75" s="16">
        <f>E75</f>
        <v>100</v>
      </c>
      <c r="W75" s="31">
        <f>V75/B16</f>
        <v>0.125</v>
      </c>
    </row>
    <row r="76" spans="1:23" x14ac:dyDescent="0.25">
      <c r="E76" s="10"/>
      <c r="V76" s="16"/>
      <c r="W76" s="31"/>
    </row>
    <row r="77" spans="1:23" s="44" customFormat="1" ht="18.75" x14ac:dyDescent="0.3">
      <c r="A77" s="43" t="s">
        <v>51</v>
      </c>
      <c r="N77" s="45"/>
      <c r="O77" s="45"/>
      <c r="P77" s="45"/>
      <c r="Q77" s="45"/>
      <c r="R77" s="45"/>
      <c r="S77" s="45"/>
      <c r="T77" s="45"/>
      <c r="U77" s="45"/>
      <c r="V77" s="47">
        <f>SUM(V3:V74)</f>
        <v>3406.0272108843542</v>
      </c>
      <c r="W77" s="46">
        <f>V77/B16</f>
        <v>4.2575340136054427</v>
      </c>
    </row>
    <row r="79" spans="1:23" s="17" customFormat="1" x14ac:dyDescent="0.25">
      <c r="A79" s="41" t="s">
        <v>52</v>
      </c>
      <c r="N79" s="27"/>
      <c r="O79" s="27"/>
      <c r="P79" s="27"/>
      <c r="Q79" s="27"/>
      <c r="R79" s="27"/>
      <c r="S79" s="27"/>
      <c r="T79" s="27"/>
      <c r="U79" s="27"/>
      <c r="V79" s="16">
        <f>SUM(V8:V16)</f>
        <v>375</v>
      </c>
      <c r="W79" s="31"/>
    </row>
    <row r="80" spans="1:23" s="17" customFormat="1" x14ac:dyDescent="0.25">
      <c r="A80" s="41" t="s">
        <v>53</v>
      </c>
      <c r="N80" s="27"/>
      <c r="O80" s="27"/>
      <c r="P80" s="27"/>
      <c r="Q80" s="27"/>
      <c r="R80" s="27"/>
      <c r="S80" s="27"/>
      <c r="T80" s="27"/>
      <c r="U80" s="27"/>
      <c r="V80" s="16">
        <f>SUM(V19:V74)</f>
        <v>3031.0272108843542</v>
      </c>
      <c r="W80" s="31"/>
    </row>
    <row r="81" spans="1:23" x14ac:dyDescent="0.25">
      <c r="V81" s="10"/>
    </row>
    <row r="82" spans="1:23" x14ac:dyDescent="0.25">
      <c r="A82" s="42" t="s">
        <v>59</v>
      </c>
      <c r="I82" s="61">
        <v>229</v>
      </c>
      <c r="V82" s="63">
        <f>V77*I82</f>
        <v>779980.23129251716</v>
      </c>
      <c r="W82"/>
    </row>
    <row r="83" spans="1:23" x14ac:dyDescent="0.25">
      <c r="A83" s="42" t="s">
        <v>60</v>
      </c>
      <c r="I83" s="64">
        <f>(76/72)*100</f>
        <v>105.55555555555556</v>
      </c>
      <c r="V83" s="62">
        <f>V77*I83</f>
        <v>359525.09448223741</v>
      </c>
      <c r="W83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124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900</v>
      </c>
      <c r="C8" s="10">
        <v>7</v>
      </c>
      <c r="D8" s="10">
        <f t="shared" ref="D8:D15" si="0">B8*C8</f>
        <v>6300</v>
      </c>
      <c r="E8" s="11">
        <f t="shared" ref="E8:E13" si="1">$E$4</f>
        <v>40</v>
      </c>
      <c r="F8" s="12">
        <f t="shared" ref="F8:F15" si="2">D8/E8</f>
        <v>157.5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281.25000000000006</v>
      </c>
      <c r="K8" s="10">
        <v>1</v>
      </c>
      <c r="L8" s="10"/>
      <c r="M8" s="12">
        <f t="shared" ref="M8:M15" si="5">J8*(K8+L8)</f>
        <v>281.25000000000006</v>
      </c>
      <c r="N8" s="12">
        <f>M8</f>
        <v>281.25000000000006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900</v>
      </c>
      <c r="C9" s="10"/>
      <c r="D9" s="10">
        <f t="shared" si="0"/>
        <v>0</v>
      </c>
      <c r="E9" s="11">
        <f t="shared" si="1"/>
        <v>40</v>
      </c>
      <c r="F9" s="12">
        <f t="shared" si="2"/>
        <v>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0</v>
      </c>
      <c r="K9" s="10">
        <v>2.25</v>
      </c>
      <c r="L9" s="10"/>
      <c r="M9" s="12">
        <f t="shared" si="5"/>
        <v>0</v>
      </c>
      <c r="N9" s="12"/>
      <c r="O9" s="12">
        <f>M9</f>
        <v>0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900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900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900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900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0.8</v>
      </c>
      <c r="H13" s="67">
        <v>0.7</v>
      </c>
      <c r="I13" s="75">
        <f t="shared" si="3"/>
        <v>0.55999999999999994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900</v>
      </c>
      <c r="C14" s="76"/>
      <c r="D14" s="10">
        <f t="shared" si="0"/>
        <v>0</v>
      </c>
      <c r="E14" s="11"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900</v>
      </c>
      <c r="C15" s="10"/>
      <c r="D15" s="10">
        <f t="shared" si="0"/>
        <v>0</v>
      </c>
      <c r="E15" s="11">
        <f>$E$4</f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900</v>
      </c>
      <c r="C16" s="16">
        <f>SUM(C6:C15)</f>
        <v>7</v>
      </c>
      <c r="D16" s="16">
        <f>SUM(D8:D15)</f>
        <v>6300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281.25000000000006</v>
      </c>
      <c r="N16" s="18">
        <f t="shared" ref="N16:U16" si="6">SUM(N2:N15)</f>
        <v>281.25000000000006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281.25000000000006</v>
      </c>
      <c r="W16" s="31">
        <f>V16/B16</f>
        <v>0.31250000000000006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3" x14ac:dyDescent="0.25">
      <c r="A19" s="36" t="s">
        <v>13</v>
      </c>
      <c r="B19" s="10">
        <v>900</v>
      </c>
      <c r="C19" s="10"/>
      <c r="D19" s="10">
        <f t="shared" ref="D19:D26" si="7">B19*C19</f>
        <v>0</v>
      </c>
      <c r="E19" s="11">
        <f t="shared" ref="E19:E24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900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900</v>
      </c>
      <c r="C21" s="10">
        <v>2.5</v>
      </c>
      <c r="D21" s="10">
        <f t="shared" si="7"/>
        <v>2250</v>
      </c>
      <c r="E21" s="11">
        <f t="shared" si="8"/>
        <v>40</v>
      </c>
      <c r="F21" s="12">
        <f t="shared" si="9"/>
        <v>56.25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114.79591836734696</v>
      </c>
      <c r="K21" s="10">
        <v>2.25</v>
      </c>
      <c r="L21" s="10"/>
      <c r="M21" s="12">
        <f t="shared" si="12"/>
        <v>258.29081632653066</v>
      </c>
      <c r="N21" s="12"/>
      <c r="O21" s="12"/>
      <c r="P21" s="12">
        <f>M21</f>
        <v>258.29081632653066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900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900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900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0.8</v>
      </c>
      <c r="H24" s="67">
        <v>0.7</v>
      </c>
      <c r="I24" s="75">
        <f t="shared" si="10"/>
        <v>0.55999999999999994</v>
      </c>
      <c r="J24" s="75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900</v>
      </c>
      <c r="C25" s="74">
        <v>11</v>
      </c>
      <c r="D25" s="10">
        <f t="shared" si="7"/>
        <v>9900</v>
      </c>
      <c r="E25" s="11">
        <v>40</v>
      </c>
      <c r="F25" s="12">
        <f t="shared" si="9"/>
        <v>247.5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505.10204081632662</v>
      </c>
      <c r="K25" s="10">
        <v>4</v>
      </c>
      <c r="L25" s="10">
        <v>1</v>
      </c>
      <c r="M25" s="12">
        <f t="shared" si="12"/>
        <v>2525.5102040816332</v>
      </c>
      <c r="N25" s="12"/>
      <c r="O25" s="12"/>
      <c r="P25" s="12"/>
      <c r="Q25" s="12"/>
      <c r="R25" s="12"/>
      <c r="S25" s="12"/>
      <c r="T25" s="12">
        <f>M25</f>
        <v>2525.5102040816332</v>
      </c>
      <c r="U25" s="12"/>
      <c r="V25" s="10"/>
    </row>
    <row r="26" spans="1:23" x14ac:dyDescent="0.25">
      <c r="A26" s="36" t="s">
        <v>17</v>
      </c>
      <c r="B26" s="10">
        <v>900</v>
      </c>
      <c r="C26" s="10"/>
      <c r="D26" s="10">
        <f t="shared" si="7"/>
        <v>0</v>
      </c>
      <c r="E26" s="11">
        <f>$E$4</f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900</v>
      </c>
      <c r="C27" s="16">
        <f>SUM(C17:C26)</f>
        <v>13.5</v>
      </c>
      <c r="D27" s="16">
        <f>SUM(D19:D26)</f>
        <v>12150</v>
      </c>
      <c r="E27" s="16"/>
      <c r="F27" s="16"/>
      <c r="G27" s="16"/>
      <c r="H27" s="16"/>
      <c r="I27" s="16"/>
      <c r="J27" s="16"/>
      <c r="K27" s="16"/>
      <c r="L27" s="16"/>
      <c r="M27" s="16">
        <f>SUM(M17:M26)</f>
        <v>2783.8010204081638</v>
      </c>
      <c r="N27" s="18">
        <f t="shared" ref="N27:U27" si="13">SUM(N13:N26)</f>
        <v>281.25000000000006</v>
      </c>
      <c r="O27" s="18">
        <f t="shared" si="13"/>
        <v>0</v>
      </c>
      <c r="P27" s="18">
        <f t="shared" si="13"/>
        <v>258.29081632653066</v>
      </c>
      <c r="Q27" s="18">
        <f t="shared" si="13"/>
        <v>0</v>
      </c>
      <c r="R27" s="18">
        <f t="shared" si="13"/>
        <v>0</v>
      </c>
      <c r="S27" s="18">
        <f t="shared" si="13"/>
        <v>0</v>
      </c>
      <c r="T27" s="18">
        <f t="shared" si="13"/>
        <v>2525.5102040816332</v>
      </c>
      <c r="U27" s="18">
        <f t="shared" si="13"/>
        <v>0</v>
      </c>
      <c r="V27" s="16">
        <f>M27</f>
        <v>2783.8010204081638</v>
      </c>
      <c r="W27" s="31">
        <f>V27/B27</f>
        <v>3.0931122448979598</v>
      </c>
    </row>
    <row r="28" spans="1:23" s="17" customFormat="1" x14ac:dyDescent="0.25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74</v>
      </c>
      <c r="B31" s="10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35</v>
      </c>
      <c r="E35" s="10">
        <f>B35*D35</f>
        <v>262.5</v>
      </c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18</v>
      </c>
      <c r="E36" s="10">
        <f>(B36*D36)/2</f>
        <v>67.5</v>
      </c>
      <c r="F36" s="10"/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10</v>
      </c>
      <c r="E37" s="10">
        <f>(B37*D37)/5</f>
        <v>15</v>
      </c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67</v>
      </c>
      <c r="E38" s="16">
        <f>SUM(E33:E37)</f>
        <v>387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387</v>
      </c>
      <c r="W38" s="31">
        <f>V38/B16</f>
        <v>0.43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73</v>
      </c>
      <c r="B40" s="10">
        <v>2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5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21</v>
      </c>
      <c r="E44" s="10">
        <f>B44*D44</f>
        <v>157.5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6</v>
      </c>
      <c r="E45" s="10">
        <f>(B45*D45)/2</f>
        <v>22.5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28</v>
      </c>
      <c r="E47" s="16">
        <f>SUM(E42:E46)</f>
        <v>189</v>
      </c>
      <c r="F47" s="16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189</v>
      </c>
      <c r="W47" s="31">
        <f>V47/B16</f>
        <v>0.21</v>
      </c>
    </row>
    <row r="48" spans="1:23" s="17" customFormat="1" x14ac:dyDescent="0.25">
      <c r="A48" s="73"/>
      <c r="B48" s="16"/>
      <c r="C48" s="16"/>
      <c r="D48" s="16"/>
      <c r="E48" s="16"/>
      <c r="F48" s="16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s="17" customFormat="1" x14ac:dyDescent="0.25">
      <c r="A49" s="73"/>
      <c r="B49" s="16"/>
      <c r="C49" s="16"/>
      <c r="D49" s="16"/>
      <c r="E49" s="16"/>
      <c r="F49" s="18"/>
      <c r="G49" s="16"/>
      <c r="H49" s="16"/>
      <c r="I49" s="13"/>
      <c r="J49" s="13"/>
      <c r="K49" s="16"/>
      <c r="L49" s="16"/>
      <c r="M49" s="18"/>
      <c r="N49" s="18"/>
      <c r="O49" s="18"/>
      <c r="P49" s="18"/>
      <c r="Q49" s="18"/>
      <c r="R49" s="18"/>
      <c r="S49" s="18"/>
      <c r="T49" s="18"/>
      <c r="U49" s="18"/>
      <c r="V49" s="16"/>
      <c r="W49" s="31"/>
    </row>
    <row r="50" spans="1:23" ht="60" x14ac:dyDescent="0.25">
      <c r="A50" s="37" t="s">
        <v>38</v>
      </c>
      <c r="B50" s="19" t="s">
        <v>39</v>
      </c>
      <c r="C50" s="19" t="s">
        <v>32</v>
      </c>
      <c r="D50" s="19" t="s">
        <v>40</v>
      </c>
      <c r="E50" s="20" t="s">
        <v>31</v>
      </c>
      <c r="F50" s="12"/>
      <c r="G50" s="10"/>
      <c r="H50" s="10"/>
      <c r="I50" s="13"/>
      <c r="J50" s="13"/>
      <c r="K50" s="10"/>
      <c r="L50" s="10"/>
      <c r="M50" s="12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7" t="s">
        <v>37</v>
      </c>
      <c r="B51" s="10">
        <v>4.5</v>
      </c>
      <c r="C51" s="10"/>
      <c r="D51" s="10">
        <v>45</v>
      </c>
      <c r="E51" s="10">
        <f>B51*D51</f>
        <v>202.5</v>
      </c>
      <c r="F51" s="10"/>
      <c r="G51" s="10"/>
      <c r="H51" s="10"/>
      <c r="I51" s="10"/>
      <c r="J51" s="10"/>
      <c r="K51" s="10"/>
      <c r="L51" s="10"/>
      <c r="M51" s="10"/>
      <c r="N51" s="12"/>
      <c r="O51" s="12"/>
      <c r="P51" s="12"/>
      <c r="Q51" s="12"/>
      <c r="R51" s="12"/>
      <c r="S51" s="12"/>
      <c r="T51" s="12"/>
      <c r="U51" s="12"/>
      <c r="V51" s="10"/>
    </row>
    <row r="52" spans="1:23" ht="30" x14ac:dyDescent="0.25">
      <c r="A52" s="36" t="s">
        <v>37</v>
      </c>
      <c r="B52" s="10">
        <v>4.5</v>
      </c>
      <c r="C52" s="72" t="s">
        <v>23</v>
      </c>
      <c r="D52" s="10">
        <v>45</v>
      </c>
      <c r="E52" s="10">
        <f>(B52*D52)/2</f>
        <v>101.25</v>
      </c>
    </row>
    <row r="53" spans="1:23" s="17" customFormat="1" x14ac:dyDescent="0.25">
      <c r="A53" s="41"/>
      <c r="D53" s="16">
        <f>SUM(D51:D52)</f>
        <v>90</v>
      </c>
      <c r="E53" s="16">
        <f>SUM(E51:E52)</f>
        <v>303.75</v>
      </c>
      <c r="N53" s="27"/>
      <c r="O53" s="27"/>
      <c r="P53" s="27"/>
      <c r="Q53" s="27"/>
      <c r="R53" s="27"/>
      <c r="S53" s="27"/>
      <c r="T53" s="27"/>
      <c r="U53" s="27"/>
      <c r="V53" s="16">
        <f>E53</f>
        <v>303.75</v>
      </c>
      <c r="W53" s="31">
        <f>V53/B16</f>
        <v>0.33750000000000002</v>
      </c>
    </row>
    <row r="54" spans="1:23" s="17" customFormat="1" x14ac:dyDescent="0.25">
      <c r="A54" s="41"/>
      <c r="D54" s="16"/>
      <c r="E54" s="16"/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30" x14ac:dyDescent="0.25">
      <c r="A55" s="48" t="s">
        <v>61</v>
      </c>
      <c r="B55" s="21" t="s">
        <v>62</v>
      </c>
      <c r="C55" s="21"/>
      <c r="D55" s="19" t="s">
        <v>30</v>
      </c>
      <c r="E55" s="19" t="s">
        <v>31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75" x14ac:dyDescent="0.25">
      <c r="A56" s="49" t="s">
        <v>63</v>
      </c>
      <c r="B56" s="71">
        <v>10</v>
      </c>
      <c r="C56" s="21"/>
      <c r="D56" s="70">
        <v>38</v>
      </c>
      <c r="E56" s="69">
        <f>B56*D56</f>
        <v>380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ht="30" x14ac:dyDescent="0.25">
      <c r="A57" s="49" t="s">
        <v>64</v>
      </c>
      <c r="B57" s="71">
        <v>5</v>
      </c>
      <c r="C57" s="21"/>
      <c r="D57" s="70">
        <v>45</v>
      </c>
      <c r="E57" s="69">
        <f>B57*D57</f>
        <v>225</v>
      </c>
      <c r="N57" s="27"/>
      <c r="O57" s="27"/>
      <c r="P57" s="27"/>
      <c r="Q57" s="27"/>
      <c r="R57" s="27"/>
      <c r="S57" s="27"/>
      <c r="T57" s="27"/>
      <c r="U57" s="27"/>
      <c r="V57" s="16"/>
      <c r="W57" s="31"/>
    </row>
    <row r="58" spans="1:23" s="17" customFormat="1" x14ac:dyDescent="0.25">
      <c r="A58" s="48"/>
      <c r="B58" s="21"/>
      <c r="C58" s="21"/>
      <c r="D58" s="19">
        <f>SUM(D56:D57)</f>
        <v>83</v>
      </c>
      <c r="E58" s="19">
        <f>SUM(E56:E57)</f>
        <v>605</v>
      </c>
      <c r="N58" s="27"/>
      <c r="O58" s="27"/>
      <c r="P58" s="27"/>
      <c r="Q58" s="27"/>
      <c r="R58" s="27"/>
      <c r="S58" s="27"/>
      <c r="T58" s="27"/>
      <c r="U58" s="27"/>
      <c r="V58" s="16">
        <f>E58</f>
        <v>605</v>
      </c>
      <c r="W58" s="31">
        <f>V58/B12</f>
        <v>0.67222222222222228</v>
      </c>
    </row>
    <row r="59" spans="1:23" s="17" customFormat="1" x14ac:dyDescent="0.25">
      <c r="A59" s="41"/>
      <c r="D59" s="16"/>
      <c r="E59" s="16"/>
      <c r="N59" s="27"/>
      <c r="O59" s="27"/>
      <c r="P59" s="27"/>
      <c r="Q59" s="27"/>
      <c r="R59" s="27"/>
      <c r="S59" s="27"/>
      <c r="T59" s="27"/>
      <c r="U59" s="27"/>
      <c r="V59" s="16"/>
      <c r="W59" s="31"/>
    </row>
    <row r="60" spans="1:23" x14ac:dyDescent="0.25">
      <c r="A60" s="41" t="s">
        <v>17</v>
      </c>
    </row>
    <row r="61" spans="1:23" ht="45" x14ac:dyDescent="0.25">
      <c r="A61" s="41" t="s">
        <v>42</v>
      </c>
      <c r="B61" s="19" t="s">
        <v>39</v>
      </c>
      <c r="D61" s="21" t="s">
        <v>29</v>
      </c>
      <c r="E61" s="20" t="s">
        <v>31</v>
      </c>
    </row>
    <row r="62" spans="1:23" x14ac:dyDescent="0.25">
      <c r="A62" s="34" t="s">
        <v>56</v>
      </c>
      <c r="B62">
        <v>2.5</v>
      </c>
      <c r="D62">
        <v>20</v>
      </c>
      <c r="E62" s="10">
        <f>(B62*D62)</f>
        <v>50</v>
      </c>
      <c r="V62" s="16">
        <f>E62</f>
        <v>50</v>
      </c>
      <c r="W62" s="31">
        <f>V62/B16</f>
        <v>5.5555555555555552E-2</v>
      </c>
    </row>
    <row r="63" spans="1:23" x14ac:dyDescent="0.25">
      <c r="A63" s="34" t="s">
        <v>72</v>
      </c>
      <c r="B63">
        <v>2.5</v>
      </c>
      <c r="D63">
        <v>40</v>
      </c>
      <c r="E63" s="10">
        <f>(B63*D63)</f>
        <v>100</v>
      </c>
      <c r="V63" s="16">
        <f>E63</f>
        <v>100</v>
      </c>
      <c r="W63" s="31">
        <f>V63/B16</f>
        <v>0.1111111111111111</v>
      </c>
    </row>
    <row r="64" spans="1:23" x14ac:dyDescent="0.25">
      <c r="A64" s="34"/>
      <c r="E64" s="10"/>
      <c r="V64" s="16"/>
      <c r="W64" s="31"/>
    </row>
    <row r="65" spans="1:23" x14ac:dyDescent="0.25">
      <c r="A65" s="48" t="s">
        <v>44</v>
      </c>
      <c r="E65" s="10"/>
      <c r="V65" s="16"/>
      <c r="W65" s="31"/>
    </row>
    <row r="66" spans="1:23" x14ac:dyDescent="0.25">
      <c r="A66" s="49" t="s">
        <v>46</v>
      </c>
      <c r="E66" s="10">
        <v>10</v>
      </c>
      <c r="V66" s="16"/>
      <c r="W66" s="31"/>
    </row>
    <row r="67" spans="1:23" x14ac:dyDescent="0.25">
      <c r="A67" s="49" t="s">
        <v>47</v>
      </c>
      <c r="E67" s="10">
        <v>12</v>
      </c>
      <c r="V67" s="16"/>
      <c r="W67" s="31"/>
    </row>
    <row r="68" spans="1:23" x14ac:dyDescent="0.25">
      <c r="A68" s="49" t="s">
        <v>43</v>
      </c>
      <c r="E68" s="10">
        <v>30</v>
      </c>
      <c r="V68" s="16"/>
      <c r="W68" s="31"/>
    </row>
    <row r="69" spans="1:23" s="17" customFormat="1" x14ac:dyDescent="0.25">
      <c r="A69" s="48" t="s">
        <v>33</v>
      </c>
      <c r="E69" s="16">
        <f>SUM(E66:E68)</f>
        <v>52</v>
      </c>
      <c r="N69" s="27"/>
      <c r="O69" s="27"/>
      <c r="P69" s="27"/>
      <c r="Q69" s="27"/>
      <c r="R69" s="27"/>
      <c r="S69" s="27"/>
      <c r="T69" s="27"/>
      <c r="U69" s="27"/>
      <c r="V69" s="16">
        <f>E69</f>
        <v>52</v>
      </c>
      <c r="W69" s="31">
        <f>V69/B16</f>
        <v>5.7777777777777775E-2</v>
      </c>
    </row>
    <row r="70" spans="1:23" x14ac:dyDescent="0.25">
      <c r="A70" s="49"/>
      <c r="E70" s="10"/>
      <c r="V70" s="16"/>
      <c r="W70" s="31"/>
    </row>
    <row r="71" spans="1:23" x14ac:dyDescent="0.25">
      <c r="E71" s="10"/>
      <c r="V71" s="16"/>
      <c r="W71" s="31"/>
    </row>
    <row r="72" spans="1:23" s="44" customFormat="1" ht="18.75" x14ac:dyDescent="0.3">
      <c r="A72" s="43" t="s">
        <v>71</v>
      </c>
      <c r="N72" s="45"/>
      <c r="O72" s="45"/>
      <c r="P72" s="45"/>
      <c r="Q72" s="45"/>
      <c r="R72" s="45"/>
      <c r="S72" s="45"/>
      <c r="T72" s="45"/>
      <c r="U72" s="45"/>
      <c r="V72" s="47">
        <f>SUM(V3:V70)</f>
        <v>4751.8010204081638</v>
      </c>
      <c r="W72" s="46">
        <f>V72/B16</f>
        <v>5.2797789115646268</v>
      </c>
    </row>
    <row r="74" spans="1:23" s="17" customFormat="1" x14ac:dyDescent="0.25">
      <c r="A74" s="41" t="s">
        <v>52</v>
      </c>
      <c r="N74" s="27"/>
      <c r="O74" s="27"/>
      <c r="P74" s="27"/>
      <c r="Q74" s="27"/>
      <c r="R74" s="27"/>
      <c r="S74" s="27"/>
      <c r="T74" s="27"/>
      <c r="U74" s="27"/>
      <c r="V74" s="16">
        <f>SUM(V6:V16)</f>
        <v>281.25000000000006</v>
      </c>
      <c r="W74" s="31"/>
    </row>
    <row r="75" spans="1:23" s="17" customFormat="1" x14ac:dyDescent="0.25">
      <c r="A75" s="41" t="s">
        <v>53</v>
      </c>
      <c r="N75" s="27"/>
      <c r="O75" s="27"/>
      <c r="P75" s="27"/>
      <c r="Q75" s="27"/>
      <c r="R75" s="27"/>
      <c r="S75" s="27"/>
      <c r="T75" s="27"/>
      <c r="U75" s="27"/>
      <c r="V75" s="16">
        <f>SUM(V17:V71)</f>
        <v>4470.5510204081638</v>
      </c>
      <c r="W75" s="31"/>
    </row>
    <row r="76" spans="1:23" x14ac:dyDescent="0.25">
      <c r="V76" s="10"/>
    </row>
    <row r="77" spans="1:23" x14ac:dyDescent="0.25">
      <c r="A77" s="42" t="s">
        <v>59</v>
      </c>
      <c r="I77" s="61">
        <v>229</v>
      </c>
      <c r="V77" s="63">
        <f>V72*I77</f>
        <v>1088162.4336734696</v>
      </c>
    </row>
    <row r="78" spans="1:23" x14ac:dyDescent="0.25">
      <c r="A78" s="42" t="s">
        <v>60</v>
      </c>
      <c r="I78" s="64">
        <f>(76/72)*100</f>
        <v>105.55555555555556</v>
      </c>
      <c r="V78" s="62">
        <f>V72*I78</f>
        <v>501578.99659863953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style="26" bestFit="1" customWidth="1"/>
    <col min="23" max="23" width="10.140625" bestFit="1" customWidth="1"/>
    <col min="24" max="24" width="9.140625" style="30"/>
  </cols>
  <sheetData>
    <row r="1" spans="1:24" s="44" customFormat="1" ht="18.75" x14ac:dyDescent="0.3">
      <c r="A1" s="43" t="s">
        <v>123</v>
      </c>
      <c r="N1" s="45"/>
      <c r="O1" s="45"/>
      <c r="P1" s="45"/>
      <c r="Q1" s="45"/>
      <c r="R1" s="45"/>
      <c r="S1" s="45"/>
      <c r="T1" s="45"/>
      <c r="U1" s="45"/>
      <c r="V1" s="45"/>
      <c r="X1" s="46"/>
    </row>
    <row r="2" spans="1:24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4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X3" s="28"/>
    </row>
    <row r="4" spans="1:24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V4" s="25"/>
      <c r="X4" s="29"/>
    </row>
    <row r="5" spans="1:24" x14ac:dyDescent="0.25">
      <c r="A5" s="34"/>
      <c r="E5" s="6"/>
      <c r="F5" s="7"/>
      <c r="G5" s="8"/>
      <c r="H5" s="8"/>
      <c r="I5" s="8"/>
      <c r="J5" s="9"/>
    </row>
    <row r="6" spans="1:24" x14ac:dyDescent="0.25">
      <c r="A6" s="35"/>
      <c r="E6" s="6"/>
      <c r="F6" s="7"/>
      <c r="G6" s="8"/>
      <c r="H6" s="8"/>
      <c r="I6" s="8"/>
      <c r="J6" s="9"/>
      <c r="M6" s="7"/>
    </row>
    <row r="7" spans="1:24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4" x14ac:dyDescent="0.25">
      <c r="A8" s="36" t="s">
        <v>13</v>
      </c>
      <c r="B8" s="10">
        <v>2000</v>
      </c>
      <c r="C8" s="10">
        <v>8</v>
      </c>
      <c r="D8" s="10">
        <f t="shared" ref="D8:D15" si="0">B8*C8</f>
        <v>16000</v>
      </c>
      <c r="E8" s="11">
        <f t="shared" ref="E8:E15" si="1">$E$4</f>
        <v>40</v>
      </c>
      <c r="F8" s="12">
        <f t="shared" ref="F8:F15" si="2">D8/E8</f>
        <v>400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714.28571428571433</v>
      </c>
      <c r="K8" s="10">
        <v>1</v>
      </c>
      <c r="L8" s="10"/>
      <c r="M8" s="12">
        <f t="shared" ref="M8:M15" si="5">J8*(K8+L8)</f>
        <v>714.28571428571433</v>
      </c>
      <c r="N8" s="12">
        <f>M8</f>
        <v>714.28571428571433</v>
      </c>
      <c r="O8" s="12"/>
      <c r="P8" s="12"/>
      <c r="Q8" s="12"/>
      <c r="R8" s="12"/>
      <c r="S8" s="12"/>
      <c r="T8" s="12"/>
      <c r="U8" s="12"/>
      <c r="V8" s="12"/>
      <c r="W8" s="10"/>
    </row>
    <row r="9" spans="1:24" x14ac:dyDescent="0.25">
      <c r="A9" s="36" t="s">
        <v>14</v>
      </c>
      <c r="B9" s="10">
        <v>2000</v>
      </c>
      <c r="C9" s="10">
        <v>3</v>
      </c>
      <c r="D9" s="10">
        <f t="shared" si="0"/>
        <v>6000</v>
      </c>
      <c r="E9" s="11">
        <f t="shared" si="1"/>
        <v>40</v>
      </c>
      <c r="F9" s="12">
        <f t="shared" si="2"/>
        <v>150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267.85714285714289</v>
      </c>
      <c r="K9" s="10">
        <v>2.25</v>
      </c>
      <c r="L9" s="10"/>
      <c r="M9" s="12">
        <f t="shared" si="5"/>
        <v>602.67857142857156</v>
      </c>
      <c r="N9" s="12"/>
      <c r="O9" s="12">
        <f>M9</f>
        <v>602.67857142857156</v>
      </c>
      <c r="P9" s="12"/>
      <c r="Q9" s="12"/>
      <c r="R9" s="12"/>
      <c r="S9" s="12"/>
      <c r="T9" s="12"/>
      <c r="U9" s="12"/>
      <c r="V9" s="12"/>
      <c r="W9" s="10"/>
    </row>
    <row r="10" spans="1:24" x14ac:dyDescent="0.25">
      <c r="A10" s="36" t="s">
        <v>9</v>
      </c>
      <c r="B10" s="10">
        <v>2000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2"/>
      <c r="W10" s="10"/>
    </row>
    <row r="11" spans="1:24" x14ac:dyDescent="0.25">
      <c r="A11" s="36" t="s">
        <v>10</v>
      </c>
      <c r="B11" s="10">
        <v>2000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2"/>
      <c r="W11" s="10"/>
    </row>
    <row r="12" spans="1:24" x14ac:dyDescent="0.25">
      <c r="A12" s="36" t="s">
        <v>11</v>
      </c>
      <c r="B12" s="10">
        <v>2000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2"/>
      <c r="W12" s="10"/>
    </row>
    <row r="13" spans="1:24" x14ac:dyDescent="0.25">
      <c r="A13" s="36" t="s">
        <v>15</v>
      </c>
      <c r="B13" s="10">
        <v>2000</v>
      </c>
      <c r="C13" s="10">
        <v>2</v>
      </c>
      <c r="D13" s="10">
        <f t="shared" si="0"/>
        <v>4000</v>
      </c>
      <c r="E13" s="11">
        <f t="shared" si="1"/>
        <v>40</v>
      </c>
      <c r="F13" s="12">
        <f t="shared" si="2"/>
        <v>100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190.47619047619051</v>
      </c>
      <c r="K13" s="10">
        <v>2.75</v>
      </c>
      <c r="L13" s="10"/>
      <c r="M13" s="12">
        <f t="shared" si="5"/>
        <v>523.80952380952385</v>
      </c>
      <c r="N13" s="12"/>
      <c r="O13" s="12"/>
      <c r="P13" s="12"/>
      <c r="Q13" s="12"/>
      <c r="R13" s="12"/>
      <c r="S13" s="12">
        <f>M13</f>
        <v>523.80952380952385</v>
      </c>
      <c r="T13" s="12"/>
      <c r="U13" s="12"/>
      <c r="V13" s="12"/>
      <c r="W13" s="10"/>
    </row>
    <row r="14" spans="1:24" x14ac:dyDescent="0.25">
      <c r="A14" s="36" t="s">
        <v>12</v>
      </c>
      <c r="B14" s="10">
        <v>2000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2"/>
      <c r="W14" s="10"/>
    </row>
    <row r="15" spans="1:24" x14ac:dyDescent="0.25">
      <c r="A15" s="36" t="s">
        <v>17</v>
      </c>
      <c r="B15" s="10">
        <v>2000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2"/>
      <c r="W15" s="10"/>
    </row>
    <row r="16" spans="1:24" s="17" customFormat="1" x14ac:dyDescent="0.25">
      <c r="A16" s="37" t="s">
        <v>33</v>
      </c>
      <c r="B16" s="16">
        <v>2000</v>
      </c>
      <c r="C16" s="16">
        <f>SUM(C6:C15)</f>
        <v>13</v>
      </c>
      <c r="D16" s="16">
        <f>SUM(D8:D15)</f>
        <v>26000</v>
      </c>
      <c r="E16" s="16"/>
      <c r="F16" s="16"/>
      <c r="G16" s="67"/>
      <c r="H16" s="67"/>
      <c r="I16" s="67"/>
      <c r="J16" s="67"/>
      <c r="K16" s="16"/>
      <c r="L16" s="16"/>
      <c r="M16" s="16">
        <f>SUM(M6:M15)</f>
        <v>1840.7738095238096</v>
      </c>
      <c r="N16" s="18">
        <f t="shared" ref="N16:U16" si="6">SUM(N2:N15)</f>
        <v>714.28571428571433</v>
      </c>
      <c r="O16" s="18">
        <f t="shared" si="6"/>
        <v>602.67857142857156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523.80952380952385</v>
      </c>
      <c r="T16" s="18">
        <f t="shared" si="6"/>
        <v>0</v>
      </c>
      <c r="U16" s="18">
        <f t="shared" si="6"/>
        <v>0</v>
      </c>
      <c r="V16" s="18">
        <f>SUM(N16:U16)</f>
        <v>1840.7738095238096</v>
      </c>
      <c r="W16" s="16">
        <f>M16</f>
        <v>1840.7738095238096</v>
      </c>
      <c r="X16" s="31">
        <f>W16/B16</f>
        <v>0.92038690476190477</v>
      </c>
    </row>
    <row r="17" spans="1:24" s="17" customFormat="1" x14ac:dyDescent="0.25">
      <c r="A17" s="37"/>
      <c r="B17" s="16"/>
      <c r="C17" s="16"/>
      <c r="D17" s="16"/>
      <c r="E17" s="16"/>
      <c r="F17" s="16"/>
      <c r="G17" s="67"/>
      <c r="H17" s="67"/>
      <c r="I17" s="67"/>
      <c r="J17" s="67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6"/>
      <c r="X17" s="31"/>
    </row>
    <row r="18" spans="1:24" ht="64.5" x14ac:dyDescent="0.25">
      <c r="A18" s="35" t="s">
        <v>50</v>
      </c>
      <c r="E18" s="6"/>
      <c r="F18" s="7"/>
      <c r="G18" s="79"/>
      <c r="H18" s="79"/>
      <c r="I18" s="79"/>
      <c r="J18" s="78"/>
      <c r="M18" s="7"/>
    </row>
    <row r="19" spans="1:24" x14ac:dyDescent="0.25">
      <c r="A19" s="36" t="s">
        <v>13</v>
      </c>
      <c r="B19" s="10">
        <v>2000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2"/>
      <c r="W19" s="10"/>
    </row>
    <row r="20" spans="1:24" x14ac:dyDescent="0.25">
      <c r="A20" s="36" t="s">
        <v>14</v>
      </c>
      <c r="B20" s="10">
        <v>2000</v>
      </c>
      <c r="C20" s="10">
        <v>3</v>
      </c>
      <c r="D20" s="10">
        <f t="shared" si="7"/>
        <v>6000</v>
      </c>
      <c r="E20" s="11">
        <f t="shared" si="8"/>
        <v>40</v>
      </c>
      <c r="F20" s="12">
        <f t="shared" si="9"/>
        <v>150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267.85714285714289</v>
      </c>
      <c r="K20" s="10">
        <v>2.25</v>
      </c>
      <c r="L20" s="10"/>
      <c r="M20" s="12">
        <f t="shared" si="12"/>
        <v>602.67857142857156</v>
      </c>
      <c r="N20" s="12"/>
      <c r="O20" s="12">
        <f>M20</f>
        <v>602.67857142857156</v>
      </c>
      <c r="P20" s="12"/>
      <c r="Q20" s="12"/>
      <c r="R20" s="12"/>
      <c r="S20" s="12"/>
      <c r="T20" s="12"/>
      <c r="U20" s="12"/>
      <c r="V20" s="12"/>
      <c r="W20" s="10"/>
    </row>
    <row r="21" spans="1:24" x14ac:dyDescent="0.25">
      <c r="A21" s="36" t="s">
        <v>9</v>
      </c>
      <c r="B21" s="10">
        <v>2000</v>
      </c>
      <c r="C21" s="10"/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10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2"/>
      <c r="W21" s="10"/>
    </row>
    <row r="22" spans="1:24" x14ac:dyDescent="0.25">
      <c r="A22" s="36" t="s">
        <v>10</v>
      </c>
      <c r="B22" s="10">
        <v>2000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2"/>
      <c r="W22" s="10"/>
    </row>
    <row r="23" spans="1:24" x14ac:dyDescent="0.25">
      <c r="A23" s="36" t="s">
        <v>11</v>
      </c>
      <c r="B23" s="10">
        <v>2000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2"/>
      <c r="W23" s="10"/>
    </row>
    <row r="24" spans="1:24" x14ac:dyDescent="0.25">
      <c r="A24" s="36" t="s">
        <v>15</v>
      </c>
      <c r="B24" s="10">
        <v>2000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2"/>
      <c r="W24" s="10"/>
    </row>
    <row r="25" spans="1:24" x14ac:dyDescent="0.25">
      <c r="A25" s="36" t="s">
        <v>12</v>
      </c>
      <c r="B25" s="10">
        <v>2000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0</v>
      </c>
      <c r="K25" s="10">
        <v>4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2"/>
      <c r="W25" s="10"/>
    </row>
    <row r="26" spans="1:24" x14ac:dyDescent="0.25">
      <c r="A26" s="36" t="s">
        <v>17</v>
      </c>
      <c r="B26" s="10">
        <v>2000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2"/>
      <c r="W26" s="10"/>
    </row>
    <row r="27" spans="1:24" s="17" customFormat="1" x14ac:dyDescent="0.25">
      <c r="A27" s="37" t="s">
        <v>33</v>
      </c>
      <c r="B27" s="16">
        <v>2000</v>
      </c>
      <c r="C27" s="16">
        <f>SUM(C17:C26)</f>
        <v>3</v>
      </c>
      <c r="D27" s="16">
        <f>SUM(D19:D26)</f>
        <v>6000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SUM(M17:M26)</f>
        <v>602.67857142857156</v>
      </c>
      <c r="N27" s="16">
        <f t="shared" si="13"/>
        <v>0</v>
      </c>
      <c r="O27" s="16">
        <f t="shared" si="13"/>
        <v>602.67857142857156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/>
      <c r="W27" s="16">
        <f>M27</f>
        <v>602.67857142857156</v>
      </c>
      <c r="X27" s="31">
        <f>W27/B27</f>
        <v>0.30133928571428575</v>
      </c>
    </row>
    <row r="28" spans="1:24" s="17" customFormat="1" x14ac:dyDescent="0.25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6"/>
      <c r="X28" s="31"/>
    </row>
    <row r="29" spans="1:24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2"/>
      <c r="W29" s="10"/>
    </row>
    <row r="30" spans="1:24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8"/>
      <c r="W30" s="16"/>
      <c r="X30" s="31"/>
    </row>
    <row r="31" spans="1:24" ht="32.25" customHeight="1" x14ac:dyDescent="0.25">
      <c r="A31" s="36" t="s">
        <v>77</v>
      </c>
      <c r="B31" s="10">
        <v>21.5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2"/>
      <c r="W31" s="10"/>
    </row>
    <row r="32" spans="1:24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0"/>
    </row>
    <row r="33" spans="1:24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2"/>
      <c r="W33" s="10"/>
    </row>
    <row r="34" spans="1:24" x14ac:dyDescent="0.25">
      <c r="A34" s="38" t="s">
        <v>25</v>
      </c>
      <c r="B34" s="10">
        <v>9</v>
      </c>
      <c r="C34" s="10"/>
      <c r="D34" s="10">
        <v>5</v>
      </c>
      <c r="E34" s="10">
        <f>B34*D34</f>
        <v>45</v>
      </c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2"/>
      <c r="W34" s="10"/>
    </row>
    <row r="35" spans="1:24" x14ac:dyDescent="0.25">
      <c r="A35" s="38" t="s">
        <v>26</v>
      </c>
      <c r="B35" s="10">
        <v>7.5</v>
      </c>
      <c r="C35" s="10"/>
      <c r="D35" s="10">
        <v>80</v>
      </c>
      <c r="E35" s="10">
        <f>B35*D35</f>
        <v>600</v>
      </c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2"/>
      <c r="W35" s="10"/>
    </row>
    <row r="36" spans="1:24" ht="30" x14ac:dyDescent="0.25">
      <c r="A36" s="38" t="s">
        <v>21</v>
      </c>
      <c r="B36" s="10">
        <v>7.5</v>
      </c>
      <c r="C36" s="14" t="s">
        <v>23</v>
      </c>
      <c r="D36" s="10">
        <v>8</v>
      </c>
      <c r="E36" s="10">
        <f>(B36*D36)/2</f>
        <v>30</v>
      </c>
      <c r="F36" s="10"/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2"/>
      <c r="W36" s="10"/>
    </row>
    <row r="37" spans="1:24" ht="30" x14ac:dyDescent="0.25">
      <c r="A37" s="38" t="s">
        <v>22</v>
      </c>
      <c r="B37" s="10">
        <v>7.5</v>
      </c>
      <c r="C37" s="14" t="s">
        <v>24</v>
      </c>
      <c r="D37" s="10">
        <v>15</v>
      </c>
      <c r="E37" s="10">
        <f>(B37*D37)/5</f>
        <v>22.5</v>
      </c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2"/>
      <c r="W37" s="10"/>
    </row>
    <row r="38" spans="1:24" s="17" customFormat="1" x14ac:dyDescent="0.25">
      <c r="A38" s="39"/>
      <c r="B38" s="16"/>
      <c r="C38" s="16"/>
      <c r="D38" s="16">
        <f>SUM(D33:D37)</f>
        <v>109</v>
      </c>
      <c r="E38" s="16">
        <f>SUM(E33:E37)</f>
        <v>712.5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8"/>
      <c r="W38" s="16">
        <f>E38</f>
        <v>712.5</v>
      </c>
      <c r="X38" s="31">
        <f>W38/B16</f>
        <v>0.35625000000000001</v>
      </c>
    </row>
    <row r="39" spans="1:24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2"/>
      <c r="W39" s="10"/>
    </row>
    <row r="40" spans="1:24" ht="64.5" x14ac:dyDescent="0.25">
      <c r="A40" s="51" t="s">
        <v>76</v>
      </c>
      <c r="B40" s="10">
        <v>2.5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0"/>
    </row>
    <row r="41" spans="1:24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0"/>
    </row>
    <row r="42" spans="1:24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0"/>
    </row>
    <row r="43" spans="1:24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0"/>
    </row>
    <row r="44" spans="1:24" x14ac:dyDescent="0.25">
      <c r="A44" s="38" t="s">
        <v>26</v>
      </c>
      <c r="B44" s="10">
        <v>7.5</v>
      </c>
      <c r="C44" s="10"/>
      <c r="D44" s="10">
        <v>30</v>
      </c>
      <c r="E44" s="10">
        <f>B44*D44</f>
        <v>225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2"/>
      <c r="W44" s="10"/>
    </row>
    <row r="45" spans="1:24" ht="30" x14ac:dyDescent="0.25">
      <c r="A45" s="38" t="s">
        <v>21</v>
      </c>
      <c r="B45" s="10">
        <v>7.5</v>
      </c>
      <c r="C45" s="14" t="s">
        <v>23</v>
      </c>
      <c r="D45" s="10">
        <v>10</v>
      </c>
      <c r="E45" s="10">
        <f>(B45*D45)/2</f>
        <v>37.5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0"/>
    </row>
    <row r="46" spans="1:24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0"/>
    </row>
    <row r="47" spans="1:24" s="17" customFormat="1" x14ac:dyDescent="0.25">
      <c r="A47" s="39"/>
      <c r="B47" s="16"/>
      <c r="C47" s="16"/>
      <c r="D47" s="16">
        <f>SUM(D42:D46)</f>
        <v>41</v>
      </c>
      <c r="E47" s="16">
        <f>SUM(E42:E46)</f>
        <v>271.5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6">
        <f>E47</f>
        <v>271.5</v>
      </c>
      <c r="X47" s="31">
        <f>W47/B16</f>
        <v>0.13575000000000001</v>
      </c>
    </row>
    <row r="48" spans="1:24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6"/>
      <c r="X48" s="31"/>
    </row>
    <row r="49" spans="1:24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0"/>
    </row>
    <row r="50" spans="1:24" ht="30" x14ac:dyDescent="0.25">
      <c r="A50" s="65" t="s">
        <v>37</v>
      </c>
      <c r="B50" s="10">
        <v>4.5</v>
      </c>
      <c r="C50" s="10"/>
      <c r="D50" s="10">
        <v>100</v>
      </c>
      <c r="E50" s="10">
        <f>B50*D50</f>
        <v>450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2"/>
      <c r="W50" s="10"/>
    </row>
    <row r="51" spans="1:24" ht="30" x14ac:dyDescent="0.25">
      <c r="A51" s="36" t="s">
        <v>37</v>
      </c>
      <c r="B51" s="10">
        <v>4.5</v>
      </c>
      <c r="C51" s="77" t="s">
        <v>23</v>
      </c>
      <c r="D51" s="10">
        <v>100</v>
      </c>
      <c r="E51" s="10">
        <f>(B51*D51)/2</f>
        <v>225</v>
      </c>
    </row>
    <row r="52" spans="1:24" s="17" customFormat="1" x14ac:dyDescent="0.25">
      <c r="A52" s="41"/>
      <c r="D52" s="16">
        <f>SUM(D50:D51)</f>
        <v>200</v>
      </c>
      <c r="E52" s="16">
        <f>SUM(E50:E51)</f>
        <v>675</v>
      </c>
      <c r="N52" s="27"/>
      <c r="O52" s="27"/>
      <c r="P52" s="27"/>
      <c r="Q52" s="27"/>
      <c r="R52" s="27"/>
      <c r="S52" s="27"/>
      <c r="T52" s="27"/>
      <c r="U52" s="27"/>
      <c r="V52" s="27"/>
      <c r="W52" s="16">
        <f>E52</f>
        <v>675</v>
      </c>
      <c r="X52" s="31">
        <f>W52/B16</f>
        <v>0.33750000000000002</v>
      </c>
    </row>
    <row r="53" spans="1:24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27"/>
      <c r="W53" s="16"/>
      <c r="X53" s="31"/>
    </row>
    <row r="54" spans="1:24" x14ac:dyDescent="0.25">
      <c r="A54" s="41" t="s">
        <v>17</v>
      </c>
    </row>
    <row r="55" spans="1:24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4" x14ac:dyDescent="0.25">
      <c r="A56" s="34" t="s">
        <v>56</v>
      </c>
      <c r="B56">
        <v>2.5</v>
      </c>
      <c r="D56">
        <v>20</v>
      </c>
      <c r="E56" s="10">
        <f>(B56*D56)</f>
        <v>50</v>
      </c>
      <c r="W56" s="16">
        <f>E56</f>
        <v>50</v>
      </c>
      <c r="X56" s="31">
        <f>W56/B16</f>
        <v>2.5000000000000001E-2</v>
      </c>
    </row>
    <row r="57" spans="1:24" x14ac:dyDescent="0.25">
      <c r="A57" s="34" t="s">
        <v>55</v>
      </c>
      <c r="B57">
        <v>2.5</v>
      </c>
      <c r="D57">
        <v>74</v>
      </c>
      <c r="E57" s="10">
        <f>(B57*D57)</f>
        <v>185</v>
      </c>
      <c r="W57" s="16">
        <f>E57</f>
        <v>185</v>
      </c>
      <c r="X57" s="31">
        <f>W57/B16</f>
        <v>9.2499999999999999E-2</v>
      </c>
    </row>
    <row r="58" spans="1:24" x14ac:dyDescent="0.25">
      <c r="A58" s="34"/>
      <c r="E58" s="10"/>
      <c r="W58" s="16"/>
      <c r="X58" s="31"/>
    </row>
    <row r="59" spans="1:24" x14ac:dyDescent="0.25">
      <c r="A59" s="48" t="s">
        <v>75</v>
      </c>
      <c r="E59" s="10">
        <v>50</v>
      </c>
      <c r="W59" s="16">
        <f>E59</f>
        <v>50</v>
      </c>
      <c r="X59" s="31">
        <f>W59/B16</f>
        <v>2.5000000000000001E-2</v>
      </c>
    </row>
    <row r="60" spans="1:24" x14ac:dyDescent="0.25">
      <c r="A60" s="48"/>
      <c r="E60" s="10"/>
      <c r="W60" s="16"/>
      <c r="X60" s="31"/>
    </row>
    <row r="61" spans="1:24" x14ac:dyDescent="0.25">
      <c r="A61" s="48" t="s">
        <v>44</v>
      </c>
      <c r="E61" s="10"/>
      <c r="W61" s="16"/>
      <c r="X61" s="31"/>
    </row>
    <row r="62" spans="1:24" x14ac:dyDescent="0.25">
      <c r="A62" s="49" t="s">
        <v>45</v>
      </c>
      <c r="E62" s="10">
        <v>10</v>
      </c>
      <c r="W62" s="16"/>
      <c r="X62" s="31"/>
    </row>
    <row r="63" spans="1:24" x14ac:dyDescent="0.25">
      <c r="A63" s="49" t="s">
        <v>46</v>
      </c>
      <c r="E63" s="10">
        <v>10</v>
      </c>
      <c r="W63" s="16"/>
      <c r="X63" s="31"/>
    </row>
    <row r="64" spans="1:24" x14ac:dyDescent="0.25">
      <c r="A64" s="49" t="s">
        <v>47</v>
      </c>
      <c r="E64" s="10">
        <v>12</v>
      </c>
      <c r="W64" s="16"/>
      <c r="X64" s="31"/>
    </row>
    <row r="65" spans="1:24" x14ac:dyDescent="0.25">
      <c r="A65" s="49" t="s">
        <v>43</v>
      </c>
      <c r="E65" s="10">
        <v>50</v>
      </c>
      <c r="W65" s="16"/>
      <c r="X65" s="31"/>
    </row>
    <row r="66" spans="1:24" x14ac:dyDescent="0.25">
      <c r="A66" s="48" t="s">
        <v>33</v>
      </c>
      <c r="E66" s="16">
        <f>SUM(E62:E65)</f>
        <v>82</v>
      </c>
      <c r="W66" s="16">
        <f>E66</f>
        <v>82</v>
      </c>
      <c r="X66" s="31">
        <f>W66/B16</f>
        <v>4.1000000000000002E-2</v>
      </c>
    </row>
    <row r="67" spans="1:24" x14ac:dyDescent="0.25">
      <c r="E67" s="10"/>
      <c r="W67" s="16"/>
      <c r="X67" s="31"/>
    </row>
    <row r="68" spans="1:24" s="44" customFormat="1" ht="18.75" x14ac:dyDescent="0.3">
      <c r="A68" s="43" t="s">
        <v>71</v>
      </c>
      <c r="N68" s="45"/>
      <c r="O68" s="45"/>
      <c r="P68" s="45"/>
      <c r="Q68" s="45"/>
      <c r="R68" s="45"/>
      <c r="S68" s="45"/>
      <c r="T68" s="45"/>
      <c r="U68" s="45"/>
      <c r="V68" s="45"/>
      <c r="W68" s="47">
        <f>SUM(W3:W67)</f>
        <v>4469.4523809523816</v>
      </c>
      <c r="X68" s="46">
        <f>W68/B16</f>
        <v>2.234726190476191</v>
      </c>
    </row>
    <row r="70" spans="1:24" s="17" customFormat="1" x14ac:dyDescent="0.25">
      <c r="A70" s="41" t="s">
        <v>52</v>
      </c>
      <c r="N70" s="27"/>
      <c r="O70" s="27"/>
      <c r="P70" s="27"/>
      <c r="Q70" s="27"/>
      <c r="R70" s="27"/>
      <c r="S70" s="27"/>
      <c r="T70" s="27"/>
      <c r="U70" s="27"/>
      <c r="V70" s="27"/>
      <c r="W70" s="16">
        <f>SUM(W7:W16)</f>
        <v>1840.7738095238096</v>
      </c>
      <c r="X70" s="31"/>
    </row>
    <row r="71" spans="1:24" s="17" customFormat="1" x14ac:dyDescent="0.25">
      <c r="A71" s="41" t="s">
        <v>53</v>
      </c>
      <c r="N71" s="27"/>
      <c r="O71" s="27"/>
      <c r="P71" s="27"/>
      <c r="Q71" s="27"/>
      <c r="R71" s="27"/>
      <c r="S71" s="27"/>
      <c r="T71" s="27"/>
      <c r="U71" s="27"/>
      <c r="V71" s="27"/>
      <c r="W71" s="16">
        <f>SUM(W17:W67)</f>
        <v>2628.6785714285716</v>
      </c>
      <c r="X71" s="31"/>
    </row>
    <row r="72" spans="1:24" x14ac:dyDescent="0.25">
      <c r="W72" s="10"/>
    </row>
    <row r="73" spans="1:24" x14ac:dyDescent="0.25">
      <c r="A73" s="42" t="s">
        <v>59</v>
      </c>
      <c r="I73" s="61">
        <v>229</v>
      </c>
      <c r="W73" s="63">
        <f>W68*I73</f>
        <v>1023504.5952380954</v>
      </c>
    </row>
    <row r="74" spans="1:24" x14ac:dyDescent="0.25">
      <c r="A74" s="42" t="s">
        <v>60</v>
      </c>
      <c r="I74" s="64">
        <f>(76/72)*100</f>
        <v>105.55555555555556</v>
      </c>
      <c r="W74" s="62">
        <f>W68*I74</f>
        <v>471775.52910052921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122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400</v>
      </c>
      <c r="C8" s="10">
        <v>8</v>
      </c>
      <c r="D8" s="10">
        <f t="shared" ref="D8:D15" si="0">B8*C8</f>
        <v>3200</v>
      </c>
      <c r="E8" s="11">
        <f t="shared" ref="E8:E13" si="1">$E$4</f>
        <v>40</v>
      </c>
      <c r="F8" s="12">
        <f t="shared" ref="F8:F15" si="2">D8/E8</f>
        <v>80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142.85714285714286</v>
      </c>
      <c r="K8" s="67">
        <v>1</v>
      </c>
      <c r="L8" s="10"/>
      <c r="M8" s="12">
        <f t="shared" ref="M8:M15" si="5">J8*(K8+L8)</f>
        <v>142.85714285714286</v>
      </c>
      <c r="N8" s="12">
        <f>M8</f>
        <v>142.85714285714286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400</v>
      </c>
      <c r="C9" s="10"/>
      <c r="D9" s="10">
        <f t="shared" si="0"/>
        <v>0</v>
      </c>
      <c r="E9" s="11">
        <f t="shared" si="1"/>
        <v>40</v>
      </c>
      <c r="F9" s="12">
        <f t="shared" si="2"/>
        <v>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0</v>
      </c>
      <c r="K9" s="67">
        <v>2.25</v>
      </c>
      <c r="L9" s="10"/>
      <c r="M9" s="12">
        <f t="shared" si="5"/>
        <v>0</v>
      </c>
      <c r="N9" s="12"/>
      <c r="O9" s="12">
        <f>M9</f>
        <v>0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400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67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400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67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400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67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400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67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400</v>
      </c>
      <c r="C14" s="76"/>
      <c r="D14" s="10">
        <f t="shared" si="0"/>
        <v>0</v>
      </c>
      <c r="E14" s="11"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67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400</v>
      </c>
      <c r="C15" s="10"/>
      <c r="D15" s="10">
        <f t="shared" si="0"/>
        <v>0</v>
      </c>
      <c r="E15" s="11">
        <f>$E$4</f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67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400</v>
      </c>
      <c r="C16" s="16">
        <f>SUM(C6:C15)</f>
        <v>8</v>
      </c>
      <c r="D16" s="16">
        <f>SUM(D8:D15)</f>
        <v>3200</v>
      </c>
      <c r="E16" s="16"/>
      <c r="F16" s="16"/>
      <c r="G16" s="67"/>
      <c r="H16" s="67"/>
      <c r="I16" s="67"/>
      <c r="J16" s="67"/>
      <c r="K16" s="67"/>
      <c r="L16" s="16"/>
      <c r="M16" s="16">
        <f>SUM(M6:M15)</f>
        <v>142.85714285714286</v>
      </c>
      <c r="N16" s="18">
        <f t="shared" ref="N16:U16" si="6">SUM(N2:N15)</f>
        <v>142.85714285714286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142.85714285714286</v>
      </c>
      <c r="W16" s="31">
        <f>V16/B16</f>
        <v>0.35714285714285715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67"/>
      <c r="H17" s="67"/>
      <c r="I17" s="67"/>
      <c r="J17" s="67"/>
      <c r="K17" s="67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K18" s="83"/>
      <c r="M18" s="7"/>
    </row>
    <row r="19" spans="1:23" x14ac:dyDescent="0.25">
      <c r="A19" s="36" t="s">
        <v>13</v>
      </c>
      <c r="B19" s="10">
        <v>400</v>
      </c>
      <c r="C19" s="10"/>
      <c r="D19" s="10">
        <f t="shared" ref="D19:D26" si="7">B19*C19</f>
        <v>0</v>
      </c>
      <c r="E19" s="11">
        <f t="shared" ref="E19:E24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67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400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67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400</v>
      </c>
      <c r="C21" s="10">
        <v>1</v>
      </c>
      <c r="D21" s="10">
        <f t="shared" si="7"/>
        <v>400</v>
      </c>
      <c r="E21" s="11">
        <f t="shared" si="8"/>
        <v>40</v>
      </c>
      <c r="F21" s="12">
        <f t="shared" si="9"/>
        <v>10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20.408163265306126</v>
      </c>
      <c r="K21" s="67">
        <v>2.25</v>
      </c>
      <c r="L21" s="10"/>
      <c r="M21" s="12">
        <f t="shared" si="12"/>
        <v>45.91836734693878</v>
      </c>
      <c r="N21" s="12"/>
      <c r="O21" s="12"/>
      <c r="P21" s="12">
        <f>M21</f>
        <v>45.91836734693878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400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67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400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67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400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0</v>
      </c>
      <c r="K24" s="67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400</v>
      </c>
      <c r="C25" s="74">
        <v>12</v>
      </c>
      <c r="D25" s="10">
        <f t="shared" si="7"/>
        <v>4800</v>
      </c>
      <c r="E25" s="11">
        <v>40</v>
      </c>
      <c r="F25" s="12">
        <f t="shared" si="9"/>
        <v>120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244.89795918367349</v>
      </c>
      <c r="K25" s="67">
        <v>4</v>
      </c>
      <c r="L25" s="10">
        <v>1</v>
      </c>
      <c r="M25" s="12">
        <f t="shared" si="12"/>
        <v>1224.4897959183675</v>
      </c>
      <c r="N25" s="12"/>
      <c r="O25" s="12"/>
      <c r="P25" s="12"/>
      <c r="Q25" s="12"/>
      <c r="R25" s="12"/>
      <c r="S25" s="12"/>
      <c r="T25" s="12">
        <f>M25</f>
        <v>1224.4897959183675</v>
      </c>
      <c r="U25" s="12"/>
      <c r="V25" s="10"/>
    </row>
    <row r="26" spans="1:23" x14ac:dyDescent="0.25">
      <c r="A26" s="36" t="s">
        <v>17</v>
      </c>
      <c r="B26" s="10">
        <v>400</v>
      </c>
      <c r="C26" s="10"/>
      <c r="D26" s="10">
        <f t="shared" si="7"/>
        <v>0</v>
      </c>
      <c r="E26" s="11">
        <f>$E$4</f>
        <v>40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67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400</v>
      </c>
      <c r="C27" s="16">
        <f>SUM(C17:C26)</f>
        <v>13</v>
      </c>
      <c r="D27" s="16">
        <f>SUM(D19:D26)</f>
        <v>5200</v>
      </c>
      <c r="E27" s="16"/>
      <c r="F27" s="16"/>
      <c r="G27" s="16"/>
      <c r="H27" s="16"/>
      <c r="I27" s="16"/>
      <c r="J27" s="16"/>
      <c r="K27" s="16"/>
      <c r="L27" s="16"/>
      <c r="M27" s="16">
        <f>SUM(M17:M26)</f>
        <v>1270.4081632653063</v>
      </c>
      <c r="N27" s="18">
        <f t="shared" ref="N27:U27" si="13">SUM(N18:N26)</f>
        <v>0</v>
      </c>
      <c r="O27" s="18">
        <f t="shared" si="13"/>
        <v>0</v>
      </c>
      <c r="P27" s="18">
        <f t="shared" si="13"/>
        <v>45.91836734693878</v>
      </c>
      <c r="Q27" s="18">
        <f t="shared" si="13"/>
        <v>0</v>
      </c>
      <c r="R27" s="18">
        <f t="shared" si="13"/>
        <v>0</v>
      </c>
      <c r="S27" s="18">
        <f t="shared" si="13"/>
        <v>0</v>
      </c>
      <c r="T27" s="18">
        <f t="shared" si="13"/>
        <v>1224.4897959183675</v>
      </c>
      <c r="U27" s="18">
        <f t="shared" si="13"/>
        <v>0</v>
      </c>
      <c r="V27" s="16">
        <f>M27</f>
        <v>1270.4081632653063</v>
      </c>
      <c r="W27" s="31">
        <f>V27/B27</f>
        <v>3.1760204081632657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79</v>
      </c>
      <c r="B31" s="10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25</v>
      </c>
      <c r="E35" s="10">
        <f>B35*D35</f>
        <v>187.5</v>
      </c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4</v>
      </c>
      <c r="E36" s="10">
        <f>(B36*D36)/2</f>
        <v>15</v>
      </c>
      <c r="F36" s="10"/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32</v>
      </c>
      <c r="E38" s="16">
        <f>SUM(E33:E37)</f>
        <v>235.5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235.5</v>
      </c>
      <c r="W38" s="31">
        <f>V38/B16</f>
        <v>0.58875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78</v>
      </c>
      <c r="B40" s="10">
        <v>2.25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5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10</v>
      </c>
      <c r="E44" s="10">
        <f>B44*D44</f>
        <v>75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2</v>
      </c>
      <c r="E45" s="10">
        <f>(B45*D45)/2</f>
        <v>7.5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13</v>
      </c>
      <c r="E47" s="16">
        <f>SUM(E42:E46)</f>
        <v>91.5</v>
      </c>
      <c r="F47" s="16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91.5</v>
      </c>
      <c r="W47" s="31">
        <f>V47/B16</f>
        <v>0.22875000000000001</v>
      </c>
    </row>
    <row r="48" spans="1:23" s="17" customFormat="1" x14ac:dyDescent="0.25">
      <c r="A48" s="39"/>
      <c r="B48" s="16"/>
      <c r="C48" s="16"/>
      <c r="D48" s="16"/>
      <c r="E48" s="16"/>
      <c r="F48" s="16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s="17" customFormat="1" x14ac:dyDescent="0.25">
      <c r="A49" s="73"/>
      <c r="B49" s="16"/>
      <c r="C49" s="16"/>
      <c r="D49" s="16"/>
      <c r="E49" s="16"/>
      <c r="F49" s="18"/>
      <c r="G49" s="16"/>
      <c r="H49" s="16"/>
      <c r="I49" s="13"/>
      <c r="J49" s="13"/>
      <c r="K49" s="16"/>
      <c r="L49" s="16"/>
      <c r="M49" s="18"/>
      <c r="N49" s="18"/>
      <c r="O49" s="18"/>
      <c r="P49" s="18"/>
      <c r="Q49" s="18"/>
      <c r="R49" s="18"/>
      <c r="S49" s="18"/>
      <c r="T49" s="18"/>
      <c r="U49" s="18"/>
      <c r="V49" s="16"/>
      <c r="W49" s="31"/>
    </row>
    <row r="50" spans="1:23" ht="60" x14ac:dyDescent="0.25">
      <c r="A50" s="37" t="s">
        <v>38</v>
      </c>
      <c r="B50" s="19" t="s">
        <v>39</v>
      </c>
      <c r="C50" s="19" t="s">
        <v>32</v>
      </c>
      <c r="D50" s="19" t="s">
        <v>40</v>
      </c>
      <c r="E50" s="20" t="s">
        <v>31</v>
      </c>
      <c r="F50" s="12"/>
      <c r="G50" s="10"/>
      <c r="H50" s="10"/>
      <c r="I50" s="13"/>
      <c r="J50" s="13"/>
      <c r="K50" s="10"/>
      <c r="L50" s="10"/>
      <c r="M50" s="12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65" t="s">
        <v>37</v>
      </c>
      <c r="B51" s="10">
        <v>4.5</v>
      </c>
      <c r="C51" s="10"/>
      <c r="D51" s="10">
        <v>20</v>
      </c>
      <c r="E51" s="10">
        <f>B51*D51</f>
        <v>90</v>
      </c>
      <c r="F51" s="10"/>
      <c r="G51" s="10"/>
      <c r="H51" s="10"/>
      <c r="I51" s="10"/>
      <c r="J51" s="10"/>
      <c r="K51" s="10"/>
      <c r="L51" s="10"/>
      <c r="M51" s="10"/>
      <c r="N51" s="12"/>
      <c r="O51" s="12"/>
      <c r="P51" s="12"/>
      <c r="Q51" s="12"/>
      <c r="R51" s="12"/>
      <c r="S51" s="12"/>
      <c r="T51" s="12"/>
      <c r="U51" s="12"/>
      <c r="V51" s="10"/>
    </row>
    <row r="52" spans="1:23" ht="30" x14ac:dyDescent="0.25">
      <c r="A52" s="36" t="s">
        <v>37</v>
      </c>
      <c r="B52" s="10">
        <v>4.5</v>
      </c>
      <c r="C52" s="72" t="s">
        <v>23</v>
      </c>
      <c r="D52" s="10">
        <v>20</v>
      </c>
      <c r="E52" s="10">
        <f>(B52*D52)/2</f>
        <v>45</v>
      </c>
    </row>
    <row r="53" spans="1:23" s="17" customFormat="1" x14ac:dyDescent="0.25">
      <c r="A53" s="41"/>
      <c r="D53" s="16">
        <f>SUM(D51:D52)</f>
        <v>40</v>
      </c>
      <c r="E53" s="16">
        <f>SUM(E51:E52)</f>
        <v>135</v>
      </c>
      <c r="N53" s="27"/>
      <c r="O53" s="27"/>
      <c r="P53" s="27"/>
      <c r="Q53" s="27"/>
      <c r="R53" s="27"/>
      <c r="S53" s="27"/>
      <c r="T53" s="27"/>
      <c r="U53" s="27"/>
      <c r="V53" s="16">
        <f>E53</f>
        <v>135</v>
      </c>
      <c r="W53" s="31">
        <f>V53/B16</f>
        <v>0.33750000000000002</v>
      </c>
    </row>
    <row r="54" spans="1:23" s="17" customFormat="1" x14ac:dyDescent="0.25">
      <c r="A54" s="41"/>
      <c r="D54" s="16"/>
      <c r="E54" s="16"/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s="17" customFormat="1" ht="45" x14ac:dyDescent="0.25">
      <c r="A55" s="41" t="s">
        <v>61</v>
      </c>
      <c r="B55" s="17" t="s">
        <v>62</v>
      </c>
      <c r="D55" s="68" t="s">
        <v>65</v>
      </c>
      <c r="E55" s="68" t="s">
        <v>31</v>
      </c>
      <c r="N55" s="27"/>
      <c r="O55" s="27"/>
      <c r="P55" s="27"/>
      <c r="Q55" s="27"/>
      <c r="R55" s="27"/>
      <c r="S55" s="27"/>
      <c r="T55" s="27"/>
      <c r="U55" s="27"/>
      <c r="V55" s="16"/>
      <c r="W55" s="31"/>
    </row>
    <row r="56" spans="1:23" s="17" customFormat="1" ht="75" x14ac:dyDescent="0.25">
      <c r="A56" s="66" t="s">
        <v>63</v>
      </c>
      <c r="B56" s="17">
        <v>10</v>
      </c>
      <c r="D56" s="67">
        <v>20</v>
      </c>
      <c r="E56" s="10">
        <f>B56*D56</f>
        <v>200</v>
      </c>
      <c r="N56" s="27"/>
      <c r="O56" s="27"/>
      <c r="P56" s="27"/>
      <c r="Q56" s="27"/>
      <c r="R56" s="27"/>
      <c r="S56" s="27"/>
      <c r="T56" s="27"/>
      <c r="U56" s="27"/>
      <c r="V56" s="16"/>
      <c r="W56" s="31"/>
    </row>
    <row r="57" spans="1:23" s="17" customFormat="1" ht="30" x14ac:dyDescent="0.25">
      <c r="A57" s="66" t="s">
        <v>64</v>
      </c>
      <c r="B57" s="17">
        <v>5</v>
      </c>
      <c r="D57" s="67">
        <v>30</v>
      </c>
      <c r="E57" s="10">
        <f>B57*D57</f>
        <v>150</v>
      </c>
      <c r="N57" s="27"/>
      <c r="O57" s="27"/>
      <c r="P57" s="27"/>
      <c r="Q57" s="27"/>
      <c r="R57" s="27"/>
      <c r="S57" s="27"/>
      <c r="T57" s="27"/>
      <c r="U57" s="27"/>
      <c r="V57" s="16"/>
      <c r="W57" s="31"/>
    </row>
    <row r="58" spans="1:23" s="17" customFormat="1" x14ac:dyDescent="0.25">
      <c r="A58" s="41"/>
      <c r="D58" s="16">
        <f>SUM(D56:D57)</f>
        <v>50</v>
      </c>
      <c r="E58" s="16">
        <f>SUM(E56:E57)</f>
        <v>350</v>
      </c>
      <c r="N58" s="27"/>
      <c r="O58" s="27"/>
      <c r="P58" s="27"/>
      <c r="Q58" s="27"/>
      <c r="R58" s="27"/>
      <c r="S58" s="27"/>
      <c r="T58" s="27"/>
      <c r="U58" s="27"/>
      <c r="V58" s="16">
        <f>E58</f>
        <v>350</v>
      </c>
      <c r="W58" s="31">
        <f>V58/B16</f>
        <v>0.875</v>
      </c>
    </row>
    <row r="59" spans="1:23" s="17" customFormat="1" x14ac:dyDescent="0.25">
      <c r="A59" s="41"/>
      <c r="D59" s="16"/>
      <c r="E59" s="16"/>
      <c r="N59" s="27"/>
      <c r="O59" s="27"/>
      <c r="P59" s="27"/>
      <c r="Q59" s="27"/>
      <c r="R59" s="27"/>
      <c r="S59" s="27"/>
      <c r="T59" s="27"/>
      <c r="U59" s="27"/>
      <c r="V59" s="16"/>
      <c r="W59" s="31"/>
    </row>
    <row r="60" spans="1:23" s="17" customFormat="1" x14ac:dyDescent="0.25">
      <c r="A60" s="41"/>
      <c r="D60" s="16"/>
      <c r="E60" s="16"/>
      <c r="N60" s="27"/>
      <c r="O60" s="27"/>
      <c r="P60" s="27"/>
      <c r="Q60" s="27"/>
      <c r="R60" s="27"/>
      <c r="S60" s="27"/>
      <c r="T60" s="27"/>
      <c r="U60" s="27"/>
      <c r="V60" s="16"/>
      <c r="W60" s="31"/>
    </row>
    <row r="61" spans="1:23" s="17" customFormat="1" x14ac:dyDescent="0.25">
      <c r="A61" s="41"/>
      <c r="D61" s="16"/>
      <c r="E61" s="16"/>
      <c r="N61" s="27"/>
      <c r="O61" s="27"/>
      <c r="P61" s="27"/>
      <c r="Q61" s="27"/>
      <c r="R61" s="27"/>
      <c r="S61" s="27"/>
      <c r="T61" s="27"/>
      <c r="U61" s="27"/>
      <c r="V61" s="16"/>
      <c r="W61" s="31"/>
    </row>
    <row r="62" spans="1:23" x14ac:dyDescent="0.25">
      <c r="A62" s="41" t="s">
        <v>17</v>
      </c>
    </row>
    <row r="63" spans="1:23" ht="45" x14ac:dyDescent="0.25">
      <c r="A63" s="41" t="s">
        <v>42</v>
      </c>
      <c r="B63" s="19" t="s">
        <v>39</v>
      </c>
      <c r="D63" s="21" t="s">
        <v>29</v>
      </c>
      <c r="E63" s="20" t="s">
        <v>31</v>
      </c>
    </row>
    <row r="64" spans="1:23" x14ac:dyDescent="0.25">
      <c r="A64" s="34" t="s">
        <v>56</v>
      </c>
      <c r="B64">
        <v>2.5</v>
      </c>
      <c r="D64">
        <v>8</v>
      </c>
      <c r="E64" s="10">
        <f>(B64*D64)</f>
        <v>20</v>
      </c>
      <c r="V64" s="16">
        <f>E64</f>
        <v>20</v>
      </c>
      <c r="W64" s="31">
        <f>V64/B16</f>
        <v>0.05</v>
      </c>
    </row>
    <row r="65" spans="1:23" x14ac:dyDescent="0.25">
      <c r="A65" s="34" t="s">
        <v>55</v>
      </c>
      <c r="B65">
        <v>2.5</v>
      </c>
      <c r="D65">
        <v>20</v>
      </c>
      <c r="E65" s="10">
        <v>50</v>
      </c>
      <c r="V65" s="16">
        <f>E65</f>
        <v>50</v>
      </c>
      <c r="W65" s="31">
        <f>V65/B16</f>
        <v>0.125</v>
      </c>
    </row>
    <row r="66" spans="1:23" x14ac:dyDescent="0.25">
      <c r="A66" s="34"/>
      <c r="E66" s="10"/>
      <c r="V66" s="16"/>
      <c r="W66" s="31"/>
    </row>
    <row r="67" spans="1:23" x14ac:dyDescent="0.25">
      <c r="A67" s="48" t="s">
        <v>44</v>
      </c>
      <c r="E67" s="10"/>
      <c r="V67" s="16"/>
      <c r="W67" s="31"/>
    </row>
    <row r="68" spans="1:23" x14ac:dyDescent="0.25">
      <c r="A68" s="49" t="s">
        <v>46</v>
      </c>
      <c r="E68" s="10">
        <v>10</v>
      </c>
      <c r="V68" s="16"/>
      <c r="W68" s="31"/>
    </row>
    <row r="69" spans="1:23" x14ac:dyDescent="0.25">
      <c r="A69" s="49" t="s">
        <v>47</v>
      </c>
      <c r="E69" s="10">
        <v>12</v>
      </c>
      <c r="V69" s="16"/>
      <c r="W69" s="31"/>
    </row>
    <row r="70" spans="1:23" x14ac:dyDescent="0.25">
      <c r="A70" s="49" t="s">
        <v>43</v>
      </c>
      <c r="E70" s="10">
        <v>15</v>
      </c>
      <c r="V70" s="16"/>
      <c r="W70" s="31"/>
    </row>
    <row r="71" spans="1:23" s="17" customFormat="1" x14ac:dyDescent="0.25">
      <c r="A71" s="48" t="s">
        <v>33</v>
      </c>
      <c r="E71" s="16">
        <f>SUM(E68:E70)</f>
        <v>37</v>
      </c>
      <c r="N71" s="27"/>
      <c r="O71" s="27"/>
      <c r="P71" s="27"/>
      <c r="Q71" s="27"/>
      <c r="R71" s="27"/>
      <c r="S71" s="27"/>
      <c r="T71" s="27"/>
      <c r="U71" s="27"/>
      <c r="V71" s="16">
        <f>E71</f>
        <v>37</v>
      </c>
      <c r="W71" s="31">
        <f>V71/B16</f>
        <v>9.2499999999999999E-2</v>
      </c>
    </row>
    <row r="72" spans="1:23" x14ac:dyDescent="0.25">
      <c r="A72" s="49"/>
      <c r="E72" s="10"/>
      <c r="V72" s="16"/>
      <c r="W72" s="31"/>
    </row>
    <row r="73" spans="1:23" x14ac:dyDescent="0.25">
      <c r="E73" s="10"/>
      <c r="V73" s="16"/>
      <c r="W73" s="31"/>
    </row>
    <row r="74" spans="1:23" s="44" customFormat="1" ht="18.75" x14ac:dyDescent="0.3">
      <c r="A74" s="43" t="s">
        <v>71</v>
      </c>
      <c r="N74" s="45"/>
      <c r="O74" s="45"/>
      <c r="P74" s="45"/>
      <c r="Q74" s="45"/>
      <c r="R74" s="45"/>
      <c r="S74" s="45"/>
      <c r="T74" s="45"/>
      <c r="U74" s="45"/>
      <c r="V74" s="47">
        <f>SUM(V3:V72)</f>
        <v>2332.2653061224491</v>
      </c>
      <c r="W74" s="46">
        <f>V74/B16</f>
        <v>5.8306632653061232</v>
      </c>
    </row>
    <row r="76" spans="1:23" s="17" customFormat="1" x14ac:dyDescent="0.25">
      <c r="A76" s="41" t="s">
        <v>52</v>
      </c>
      <c r="N76" s="27"/>
      <c r="O76" s="27"/>
      <c r="P76" s="27"/>
      <c r="Q76" s="27"/>
      <c r="R76" s="27"/>
      <c r="S76" s="27"/>
      <c r="T76" s="27"/>
      <c r="U76" s="27"/>
      <c r="V76" s="16">
        <f>SUM(V7:V16)</f>
        <v>142.85714285714286</v>
      </c>
      <c r="W76" s="31"/>
    </row>
    <row r="77" spans="1:23" s="17" customFormat="1" x14ac:dyDescent="0.25">
      <c r="A77" s="41" t="s">
        <v>53</v>
      </c>
      <c r="N77" s="27"/>
      <c r="O77" s="27"/>
      <c r="P77" s="27"/>
      <c r="Q77" s="27"/>
      <c r="R77" s="27"/>
      <c r="S77" s="27"/>
      <c r="T77" s="27"/>
      <c r="U77" s="27"/>
      <c r="V77" s="16">
        <f>SUM(V19:V73)</f>
        <v>2189.408163265306</v>
      </c>
      <c r="W77" s="31"/>
    </row>
    <row r="78" spans="1:23" x14ac:dyDescent="0.25">
      <c r="V78" s="10"/>
    </row>
    <row r="79" spans="1:23" x14ac:dyDescent="0.25">
      <c r="A79" s="42" t="s">
        <v>59</v>
      </c>
      <c r="I79" s="61">
        <v>229</v>
      </c>
      <c r="V79" s="63">
        <f>V74*I79</f>
        <v>534088.75510204083</v>
      </c>
    </row>
    <row r="80" spans="1:23" x14ac:dyDescent="0.25">
      <c r="A80" s="42" t="s">
        <v>60</v>
      </c>
      <c r="I80" s="64">
        <f>(76/72)*100</f>
        <v>105.55555555555556</v>
      </c>
      <c r="V80" s="62">
        <f>V74*I80</f>
        <v>246183.56009070296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121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5"/>
      <c r="E5" s="6"/>
      <c r="F5" s="7"/>
      <c r="G5" s="8"/>
      <c r="H5" s="8"/>
      <c r="I5" s="8"/>
      <c r="J5" s="9"/>
      <c r="M5" s="7"/>
    </row>
    <row r="6" spans="1:23" ht="51.75" x14ac:dyDescent="0.25">
      <c r="A6" s="35" t="s">
        <v>49</v>
      </c>
      <c r="E6" s="6"/>
      <c r="F6" s="7"/>
      <c r="G6" s="8"/>
      <c r="H6" s="8"/>
      <c r="I6" s="8"/>
      <c r="J6" s="9"/>
      <c r="M6" s="7"/>
    </row>
    <row r="7" spans="1:23" x14ac:dyDescent="0.25">
      <c r="A7" s="36" t="s">
        <v>13</v>
      </c>
      <c r="B7" s="10">
        <v>800</v>
      </c>
      <c r="C7" s="10">
        <v>6</v>
      </c>
      <c r="D7" s="10">
        <f t="shared" ref="D7:D15" si="0">B7*C7</f>
        <v>4800</v>
      </c>
      <c r="E7" s="11">
        <f t="shared" ref="E7:E13" si="1">$E$4</f>
        <v>40</v>
      </c>
      <c r="F7" s="12">
        <f t="shared" ref="F7:F15" si="2">D7/E7</f>
        <v>120</v>
      </c>
      <c r="G7" s="75">
        <f>$G$4</f>
        <v>0.8</v>
      </c>
      <c r="H7" s="75">
        <f>$H$4</f>
        <v>0.7</v>
      </c>
      <c r="I7" s="75">
        <f t="shared" ref="I7:I15" si="3">G7*H7</f>
        <v>0.55999999999999994</v>
      </c>
      <c r="J7" s="75">
        <f t="shared" ref="J7:J15" si="4">F7/I7</f>
        <v>214.28571428571431</v>
      </c>
      <c r="K7" s="67">
        <v>1</v>
      </c>
      <c r="L7" s="10"/>
      <c r="M7" s="12">
        <f t="shared" ref="M7:M15" si="5">J7*(K7+L7)</f>
        <v>214.28571428571431</v>
      </c>
      <c r="N7" s="12">
        <f>M7</f>
        <v>214.28571428571431</v>
      </c>
      <c r="O7" s="12"/>
      <c r="P7" s="12"/>
      <c r="Q7" s="12"/>
      <c r="R7" s="12"/>
      <c r="S7" s="12"/>
      <c r="T7" s="12"/>
      <c r="U7" s="12"/>
      <c r="V7" s="10"/>
    </row>
    <row r="8" spans="1:23" x14ac:dyDescent="0.25">
      <c r="A8" s="36" t="s">
        <v>14</v>
      </c>
      <c r="B8" s="10">
        <v>800</v>
      </c>
      <c r="C8" s="10"/>
      <c r="D8" s="10">
        <f t="shared" si="0"/>
        <v>0</v>
      </c>
      <c r="E8" s="11">
        <f t="shared" si="1"/>
        <v>40</v>
      </c>
      <c r="F8" s="12">
        <f t="shared" si="2"/>
        <v>0</v>
      </c>
      <c r="G8" s="75">
        <f>$G$4</f>
        <v>0.8</v>
      </c>
      <c r="H8" s="75">
        <f>$H$4</f>
        <v>0.7</v>
      </c>
      <c r="I8" s="75">
        <f t="shared" si="3"/>
        <v>0.55999999999999994</v>
      </c>
      <c r="J8" s="75">
        <f t="shared" si="4"/>
        <v>0</v>
      </c>
      <c r="K8" s="67">
        <v>2.25</v>
      </c>
      <c r="L8" s="10"/>
      <c r="M8" s="12">
        <f t="shared" si="5"/>
        <v>0</v>
      </c>
      <c r="N8" s="12"/>
      <c r="O8" s="12">
        <f>M8</f>
        <v>0</v>
      </c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9</v>
      </c>
      <c r="B9" s="10">
        <v>800</v>
      </c>
      <c r="C9" s="10">
        <v>0</v>
      </c>
      <c r="D9" s="10">
        <f t="shared" si="0"/>
        <v>0</v>
      </c>
      <c r="E9" s="11">
        <f t="shared" si="1"/>
        <v>40</v>
      </c>
      <c r="F9" s="12">
        <f t="shared" si="2"/>
        <v>0</v>
      </c>
      <c r="G9" s="67">
        <v>0.7</v>
      </c>
      <c r="H9" s="75">
        <f>$H$4</f>
        <v>0.7</v>
      </c>
      <c r="I9" s="75">
        <f t="shared" si="3"/>
        <v>0.48999999999999994</v>
      </c>
      <c r="J9" s="75">
        <f t="shared" si="4"/>
        <v>0</v>
      </c>
      <c r="K9" s="67">
        <v>2.25</v>
      </c>
      <c r="L9" s="10"/>
      <c r="M9" s="12">
        <f t="shared" si="5"/>
        <v>0</v>
      </c>
      <c r="N9" s="12"/>
      <c r="O9" s="12"/>
      <c r="P9" s="12">
        <f>M9</f>
        <v>0</v>
      </c>
      <c r="Q9" s="12"/>
      <c r="R9" s="12"/>
      <c r="S9" s="12"/>
      <c r="T9" s="12"/>
      <c r="U9" s="12"/>
      <c r="V9" s="10"/>
    </row>
    <row r="10" spans="1:23" x14ac:dyDescent="0.25">
      <c r="A10" s="36" t="s">
        <v>10</v>
      </c>
      <c r="B10" s="10">
        <v>800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67">
        <v>0.7</v>
      </c>
      <c r="I10" s="75">
        <f t="shared" si="3"/>
        <v>0.48999999999999994</v>
      </c>
      <c r="J10" s="75">
        <f t="shared" si="4"/>
        <v>0</v>
      </c>
      <c r="K10" s="67">
        <v>4</v>
      </c>
      <c r="L10" s="10">
        <v>1</v>
      </c>
      <c r="M10" s="12">
        <f t="shared" si="5"/>
        <v>0</v>
      </c>
      <c r="N10" s="12"/>
      <c r="O10" s="12"/>
      <c r="P10" s="12"/>
      <c r="Q10" s="12">
        <f>M10</f>
        <v>0</v>
      </c>
      <c r="R10" s="12"/>
      <c r="S10" s="12"/>
      <c r="T10" s="12"/>
      <c r="U10" s="12"/>
      <c r="V10" s="10"/>
    </row>
    <row r="11" spans="1:23" x14ac:dyDescent="0.25">
      <c r="A11" s="36" t="s">
        <v>11</v>
      </c>
      <c r="B11" s="10">
        <v>800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67">
        <v>4</v>
      </c>
      <c r="L11" s="10"/>
      <c r="M11" s="12">
        <f t="shared" si="5"/>
        <v>0</v>
      </c>
      <c r="N11" s="12"/>
      <c r="O11" s="12"/>
      <c r="P11" s="12"/>
      <c r="Q11" s="12"/>
      <c r="R11" s="12">
        <f>M11</f>
        <v>0</v>
      </c>
      <c r="S11" s="12"/>
      <c r="T11" s="12"/>
      <c r="U11" s="12"/>
      <c r="V11" s="10"/>
    </row>
    <row r="12" spans="1:23" ht="30" x14ac:dyDescent="0.25">
      <c r="A12" s="36" t="s">
        <v>81</v>
      </c>
      <c r="B12" s="10">
        <v>800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0.75</v>
      </c>
      <c r="H12" s="67">
        <v>0.7</v>
      </c>
      <c r="I12" s="75">
        <f t="shared" si="3"/>
        <v>0.52499999999999991</v>
      </c>
      <c r="J12" s="75">
        <f t="shared" si="4"/>
        <v>0</v>
      </c>
      <c r="K12" s="67">
        <v>2.75</v>
      </c>
      <c r="L12" s="10"/>
      <c r="M12" s="12">
        <f t="shared" si="5"/>
        <v>0</v>
      </c>
      <c r="N12" s="12"/>
      <c r="O12" s="12"/>
      <c r="P12" s="12"/>
      <c r="Q12" s="12"/>
      <c r="R12" s="12"/>
      <c r="S12" s="12">
        <f>M12</f>
        <v>0</v>
      </c>
      <c r="T12" s="12"/>
      <c r="U12" s="12"/>
      <c r="V12" s="10"/>
    </row>
    <row r="13" spans="1:23" x14ac:dyDescent="0.25">
      <c r="A13" s="36" t="s">
        <v>15</v>
      </c>
      <c r="B13" s="10">
        <v>800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67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36" t="s">
        <v>12</v>
      </c>
      <c r="B14" s="10">
        <v>800</v>
      </c>
      <c r="C14" s="76"/>
      <c r="D14" s="10">
        <f t="shared" si="0"/>
        <v>0</v>
      </c>
      <c r="E14" s="11">
        <v>30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67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800</v>
      </c>
      <c r="C15" s="10"/>
      <c r="D15" s="10">
        <f t="shared" si="0"/>
        <v>0</v>
      </c>
      <c r="E15" s="11">
        <f>$E$4</f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67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800</v>
      </c>
      <c r="C16" s="16">
        <f>SUM(C5:C15)</f>
        <v>6</v>
      </c>
      <c r="D16" s="16">
        <f>SUM(D7:D15)</f>
        <v>4800</v>
      </c>
      <c r="E16" s="16"/>
      <c r="F16" s="16"/>
      <c r="G16" s="67"/>
      <c r="H16" s="67"/>
      <c r="I16" s="67"/>
      <c r="J16" s="67"/>
      <c r="K16" s="67"/>
      <c r="L16" s="16"/>
      <c r="M16" s="16">
        <f>SUM(M5:M15)</f>
        <v>214.28571428571431</v>
      </c>
      <c r="N16" s="18">
        <f t="shared" ref="N16:U16" si="6">SUM(N2:N15)</f>
        <v>214.28571428571431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214.28571428571431</v>
      </c>
      <c r="W16" s="31">
        <f>V16/B16</f>
        <v>0.2678571428571429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67"/>
      <c r="H17" s="67"/>
      <c r="I17" s="67"/>
      <c r="J17" s="67"/>
      <c r="K17" s="67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79"/>
      <c r="H18" s="79"/>
      <c r="I18" s="79"/>
      <c r="J18" s="78"/>
      <c r="K18" s="83"/>
      <c r="M18" s="7"/>
    </row>
    <row r="19" spans="1:23" x14ac:dyDescent="0.25">
      <c r="A19" s="36" t="s">
        <v>13</v>
      </c>
      <c r="B19" s="10">
        <v>800</v>
      </c>
      <c r="C19" s="10"/>
      <c r="D19" s="10">
        <f t="shared" ref="D19:D27" si="7">B19*C19</f>
        <v>0</v>
      </c>
      <c r="E19" s="11">
        <f t="shared" ref="E19:E25" si="8">$E$4</f>
        <v>40</v>
      </c>
      <c r="F19" s="12">
        <f t="shared" ref="F19:F27" si="9">D19/E19</f>
        <v>0</v>
      </c>
      <c r="G19" s="75">
        <f>$G$4</f>
        <v>0.8</v>
      </c>
      <c r="H19" s="75">
        <f>$H$4</f>
        <v>0.7</v>
      </c>
      <c r="I19" s="75">
        <f t="shared" ref="I19:I27" si="10">G19*H19</f>
        <v>0.55999999999999994</v>
      </c>
      <c r="J19" s="75">
        <f t="shared" ref="J19:J27" si="11">F19/I19</f>
        <v>0</v>
      </c>
      <c r="K19" s="67">
        <v>1</v>
      </c>
      <c r="L19" s="10"/>
      <c r="M19" s="12">
        <f t="shared" ref="M19:M27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800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67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800</v>
      </c>
      <c r="C21" s="10">
        <v>0</v>
      </c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67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800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67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800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0</v>
      </c>
      <c r="K23" s="67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ht="30" x14ac:dyDescent="0.25">
      <c r="A24" s="36" t="s">
        <v>81</v>
      </c>
      <c r="B24" s="10">
        <v>800</v>
      </c>
      <c r="C24" s="10">
        <v>10</v>
      </c>
      <c r="D24" s="10">
        <f t="shared" si="7"/>
        <v>8000</v>
      </c>
      <c r="E24" s="11">
        <f t="shared" si="8"/>
        <v>40</v>
      </c>
      <c r="F24" s="12">
        <f t="shared" si="9"/>
        <v>200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380.95238095238102</v>
      </c>
      <c r="K24" s="67">
        <v>2.75</v>
      </c>
      <c r="L24" s="10"/>
      <c r="M24" s="12">
        <f t="shared" si="12"/>
        <v>1047.6190476190477</v>
      </c>
      <c r="N24" s="12"/>
      <c r="O24" s="12"/>
      <c r="P24" s="12"/>
      <c r="Q24" s="12"/>
      <c r="R24" s="12"/>
      <c r="S24" s="12">
        <f>M24</f>
        <v>1047.6190476190477</v>
      </c>
      <c r="T24" s="12"/>
      <c r="U24" s="12"/>
      <c r="V24" s="10"/>
    </row>
    <row r="25" spans="1:23" x14ac:dyDescent="0.25">
      <c r="A25" s="36" t="s">
        <v>15</v>
      </c>
      <c r="B25" s="10">
        <v>800</v>
      </c>
      <c r="C25" s="10">
        <v>6</v>
      </c>
      <c r="D25" s="10">
        <f t="shared" si="7"/>
        <v>4800</v>
      </c>
      <c r="E25" s="11">
        <f t="shared" si="8"/>
        <v>40</v>
      </c>
      <c r="F25" s="12">
        <f t="shared" si="9"/>
        <v>120</v>
      </c>
      <c r="G25" s="67">
        <v>0.75</v>
      </c>
      <c r="H25" s="67">
        <v>0.7</v>
      </c>
      <c r="I25" s="75">
        <f t="shared" si="10"/>
        <v>0.52499999999999991</v>
      </c>
      <c r="J25" s="75">
        <f t="shared" si="11"/>
        <v>228.57142857142861</v>
      </c>
      <c r="K25" s="67">
        <v>2.75</v>
      </c>
      <c r="L25" s="10"/>
      <c r="M25" s="12">
        <f t="shared" si="12"/>
        <v>628.57142857142867</v>
      </c>
      <c r="N25" s="12"/>
      <c r="O25" s="12"/>
      <c r="P25" s="12"/>
      <c r="Q25" s="12"/>
      <c r="R25" s="12"/>
      <c r="S25" s="12">
        <f>M25</f>
        <v>628.57142857142867</v>
      </c>
      <c r="T25" s="12"/>
      <c r="U25" s="12"/>
      <c r="V25" s="10"/>
    </row>
    <row r="26" spans="1:23" x14ac:dyDescent="0.25">
      <c r="A26" s="36" t="s">
        <v>12</v>
      </c>
      <c r="B26" s="10">
        <v>800</v>
      </c>
      <c r="C26" s="76"/>
      <c r="D26" s="10">
        <f t="shared" si="7"/>
        <v>0</v>
      </c>
      <c r="E26" s="11">
        <v>30</v>
      </c>
      <c r="F26" s="12">
        <f t="shared" si="9"/>
        <v>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0</v>
      </c>
      <c r="K26" s="67">
        <v>4</v>
      </c>
      <c r="L26" s="10">
        <v>1</v>
      </c>
      <c r="M26" s="12">
        <f t="shared" si="12"/>
        <v>0</v>
      </c>
      <c r="N26" s="12"/>
      <c r="O26" s="12"/>
      <c r="P26" s="12"/>
      <c r="Q26" s="12"/>
      <c r="R26" s="12"/>
      <c r="S26" s="12"/>
      <c r="T26" s="12">
        <f>M26</f>
        <v>0</v>
      </c>
      <c r="U26" s="12"/>
      <c r="V26" s="10"/>
    </row>
    <row r="27" spans="1:23" x14ac:dyDescent="0.25">
      <c r="A27" s="36" t="s">
        <v>17</v>
      </c>
      <c r="B27" s="10">
        <v>800</v>
      </c>
      <c r="C27" s="10"/>
      <c r="D27" s="10">
        <f t="shared" si="7"/>
        <v>0</v>
      </c>
      <c r="E27" s="11">
        <f>$E$4</f>
        <v>40</v>
      </c>
      <c r="F27" s="12">
        <f t="shared" si="9"/>
        <v>0</v>
      </c>
      <c r="G27" s="67">
        <v>0.7</v>
      </c>
      <c r="H27" s="67">
        <v>0.7</v>
      </c>
      <c r="I27" s="75">
        <f t="shared" si="10"/>
        <v>0.48999999999999994</v>
      </c>
      <c r="J27" s="75">
        <f t="shared" si="11"/>
        <v>0</v>
      </c>
      <c r="K27" s="67">
        <v>0</v>
      </c>
      <c r="L27" s="10"/>
      <c r="M27" s="12">
        <f t="shared" si="12"/>
        <v>0</v>
      </c>
      <c r="N27" s="12"/>
      <c r="O27" s="12"/>
      <c r="P27" s="12"/>
      <c r="Q27" s="12"/>
      <c r="R27" s="12"/>
      <c r="S27" s="12"/>
      <c r="T27" s="12"/>
      <c r="U27" s="12">
        <f>M27</f>
        <v>0</v>
      </c>
      <c r="V27" s="10"/>
    </row>
    <row r="28" spans="1:23" s="17" customFormat="1" x14ac:dyDescent="0.25">
      <c r="A28" s="37" t="s">
        <v>33</v>
      </c>
      <c r="B28" s="10">
        <v>800</v>
      </c>
      <c r="C28" s="16">
        <f>SUM(C17:C27)</f>
        <v>16</v>
      </c>
      <c r="D28" s="16">
        <f>SUM(D19:D27)</f>
        <v>12800</v>
      </c>
      <c r="E28" s="16"/>
      <c r="F28" s="16"/>
      <c r="G28" s="16"/>
      <c r="H28" s="16"/>
      <c r="I28" s="16"/>
      <c r="J28" s="16"/>
      <c r="K28" s="16"/>
      <c r="L28" s="16"/>
      <c r="M28" s="16">
        <f>SUM(M17:M27)</f>
        <v>1676.1904761904764</v>
      </c>
      <c r="N28" s="18">
        <f t="shared" ref="N28:U28" si="13">SUM(N13:N27)</f>
        <v>214.28571428571431</v>
      </c>
      <c r="O28" s="18">
        <f t="shared" si="13"/>
        <v>0</v>
      </c>
      <c r="P28" s="18">
        <f t="shared" si="13"/>
        <v>0</v>
      </c>
      <c r="Q28" s="18">
        <f t="shared" si="13"/>
        <v>0</v>
      </c>
      <c r="R28" s="18">
        <f t="shared" si="13"/>
        <v>0</v>
      </c>
      <c r="S28" s="18">
        <f t="shared" si="13"/>
        <v>1676.1904761904764</v>
      </c>
      <c r="T28" s="18">
        <f t="shared" si="13"/>
        <v>0</v>
      </c>
      <c r="U28" s="18">
        <f t="shared" si="13"/>
        <v>0</v>
      </c>
      <c r="V28" s="16">
        <f>M28</f>
        <v>1676.1904761904764</v>
      </c>
      <c r="W28" s="31">
        <f>V28/B28</f>
        <v>2.0952380952380953</v>
      </c>
    </row>
    <row r="29" spans="1:23" s="17" customFormat="1" x14ac:dyDescent="0.25">
      <c r="A29" s="37"/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8"/>
      <c r="P29" s="18"/>
      <c r="Q29" s="18"/>
      <c r="R29" s="18"/>
      <c r="S29" s="18"/>
      <c r="T29" s="18"/>
      <c r="U29" s="18"/>
      <c r="V29" s="16"/>
      <c r="W29" s="31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80</v>
      </c>
      <c r="B31" s="10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35</v>
      </c>
      <c r="E35" s="10">
        <f>B35*D35</f>
        <v>262.5</v>
      </c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18</v>
      </c>
      <c r="E36" s="10">
        <f>(B36*D36)/2</f>
        <v>67.5</v>
      </c>
      <c r="F36" s="10"/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10</v>
      </c>
      <c r="E37" s="10">
        <f>(B37*D37)/5</f>
        <v>15</v>
      </c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67</v>
      </c>
      <c r="E38" s="16">
        <f>SUM(E33:E37)</f>
        <v>387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387</v>
      </c>
      <c r="W38" s="31">
        <f>V38/B16</f>
        <v>0.48375000000000001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78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1</v>
      </c>
      <c r="E43" s="10">
        <f>B43*D43</f>
        <v>9</v>
      </c>
      <c r="F43" s="15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11</v>
      </c>
      <c r="E44" s="10">
        <f>B44*D44</f>
        <v>82.5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8</v>
      </c>
      <c r="E45" s="10">
        <f>(B45*D45)/2</f>
        <v>30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20</v>
      </c>
      <c r="E47" s="16">
        <f>SUM(E42:E46)</f>
        <v>121.5</v>
      </c>
      <c r="F47" s="16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121.5</v>
      </c>
      <c r="W47" s="31">
        <f>V47/B16</f>
        <v>0.15187500000000001</v>
      </c>
    </row>
    <row r="48" spans="1:23" s="17" customFormat="1" x14ac:dyDescent="0.25">
      <c r="A48" s="73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40</v>
      </c>
      <c r="E50" s="10">
        <f>B50*D50</f>
        <v>180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72" t="s">
        <v>23</v>
      </c>
      <c r="D51" s="10">
        <v>40</v>
      </c>
      <c r="E51" s="10">
        <f>(B51*D51)/2</f>
        <v>90</v>
      </c>
    </row>
    <row r="52" spans="1:23" s="17" customFormat="1" x14ac:dyDescent="0.25">
      <c r="A52" s="41"/>
      <c r="D52" s="16">
        <f>SUM(D50:D51)</f>
        <v>80</v>
      </c>
      <c r="E52" s="16">
        <f>SUM(E50:E51)</f>
        <v>270</v>
      </c>
      <c r="N52" s="27"/>
      <c r="O52" s="27"/>
      <c r="P52" s="27"/>
      <c r="Q52" s="27"/>
      <c r="R52" s="27"/>
      <c r="S52" s="27"/>
      <c r="T52" s="27"/>
      <c r="U52" s="27"/>
      <c r="V52" s="16">
        <f>E52</f>
        <v>270</v>
      </c>
      <c r="W52" s="31">
        <f>V52/B16</f>
        <v>0.33750000000000002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s="17" customFormat="1" x14ac:dyDescent="0.25">
      <c r="A54" s="41"/>
      <c r="D54" s="16"/>
      <c r="E54" s="16"/>
      <c r="N54" s="27"/>
      <c r="O54" s="27"/>
      <c r="P54" s="27"/>
      <c r="Q54" s="27"/>
      <c r="R54" s="27"/>
      <c r="S54" s="27"/>
      <c r="T54" s="27"/>
      <c r="U54" s="27"/>
      <c r="V54" s="16"/>
      <c r="W54" s="31"/>
    </row>
    <row r="55" spans="1:23" x14ac:dyDescent="0.25">
      <c r="A55" s="41" t="s">
        <v>17</v>
      </c>
    </row>
    <row r="56" spans="1:23" ht="45" x14ac:dyDescent="0.25">
      <c r="A56" s="41" t="s">
        <v>42</v>
      </c>
      <c r="B56" s="19" t="s">
        <v>39</v>
      </c>
      <c r="D56" s="21" t="s">
        <v>29</v>
      </c>
      <c r="E56" s="20" t="s">
        <v>31</v>
      </c>
    </row>
    <row r="57" spans="1:23" x14ac:dyDescent="0.25">
      <c r="A57" s="34" t="s">
        <v>56</v>
      </c>
      <c r="B57">
        <v>2.5</v>
      </c>
      <c r="D57">
        <v>20</v>
      </c>
      <c r="E57" s="10">
        <f>(B57*D57)</f>
        <v>50</v>
      </c>
      <c r="V57" s="16">
        <f>E57</f>
        <v>50</v>
      </c>
      <c r="W57" s="31">
        <f>V57/B16</f>
        <v>6.25E-2</v>
      </c>
    </row>
    <row r="58" spans="1:23" x14ac:dyDescent="0.25">
      <c r="A58" s="34" t="s">
        <v>55</v>
      </c>
      <c r="B58">
        <v>2.5</v>
      </c>
      <c r="D58">
        <v>40</v>
      </c>
      <c r="E58" s="10">
        <v>100</v>
      </c>
      <c r="V58" s="16">
        <f>E58</f>
        <v>100</v>
      </c>
      <c r="W58" s="31">
        <f>V58/B15</f>
        <v>0.125</v>
      </c>
    </row>
    <row r="59" spans="1:23" x14ac:dyDescent="0.25">
      <c r="A59" s="34"/>
      <c r="E59" s="10"/>
      <c r="V59" s="16"/>
      <c r="W59" s="31"/>
    </row>
    <row r="60" spans="1:23" x14ac:dyDescent="0.25">
      <c r="A60" s="48" t="s">
        <v>44</v>
      </c>
      <c r="E60" s="10"/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30</v>
      </c>
      <c r="V63" s="16"/>
      <c r="W63" s="31"/>
    </row>
    <row r="64" spans="1:23" s="17" customFormat="1" x14ac:dyDescent="0.25">
      <c r="A64" s="48" t="s">
        <v>33</v>
      </c>
      <c r="E64" s="16">
        <f>SUM(E61:E63)</f>
        <v>52</v>
      </c>
      <c r="N64" s="27"/>
      <c r="O64" s="27"/>
      <c r="P64" s="27"/>
      <c r="Q64" s="27"/>
      <c r="R64" s="27"/>
      <c r="S64" s="27"/>
      <c r="T64" s="27"/>
      <c r="U64" s="27"/>
      <c r="V64" s="16">
        <f>E64</f>
        <v>52</v>
      </c>
      <c r="W64" s="31">
        <f>V64/B16</f>
        <v>6.5000000000000002E-2</v>
      </c>
    </row>
    <row r="65" spans="1:23" x14ac:dyDescent="0.25">
      <c r="A65" s="49"/>
      <c r="E65" s="10"/>
      <c r="V65" s="16"/>
      <c r="W65" s="31"/>
    </row>
    <row r="66" spans="1:23" x14ac:dyDescent="0.25">
      <c r="E66" s="10"/>
      <c r="V66" s="16"/>
      <c r="W66" s="31"/>
    </row>
    <row r="67" spans="1:23" s="44" customFormat="1" ht="18.75" x14ac:dyDescent="0.3">
      <c r="A67" s="43" t="s">
        <v>71</v>
      </c>
      <c r="N67" s="45"/>
      <c r="O67" s="45"/>
      <c r="P67" s="45"/>
      <c r="Q67" s="45"/>
      <c r="R67" s="45"/>
      <c r="S67" s="45"/>
      <c r="T67" s="45"/>
      <c r="U67" s="45"/>
      <c r="V67" s="47">
        <f>SUM(V3:V65)</f>
        <v>2870.9761904761908</v>
      </c>
      <c r="W67" s="46">
        <f>V67/B16</f>
        <v>3.5887202380952385</v>
      </c>
    </row>
    <row r="69" spans="1:23" s="17" customFormat="1" x14ac:dyDescent="0.25">
      <c r="A69" s="41" t="s">
        <v>52</v>
      </c>
      <c r="N69" s="27"/>
      <c r="O69" s="27"/>
      <c r="P69" s="27"/>
      <c r="Q69" s="27"/>
      <c r="R69" s="27"/>
      <c r="S69" s="27"/>
      <c r="T69" s="27"/>
      <c r="U69" s="27"/>
      <c r="V69" s="16">
        <f>SUM(V6:V16)</f>
        <v>214.28571428571431</v>
      </c>
      <c r="W69" s="31"/>
    </row>
    <row r="70" spans="1:23" s="17" customFormat="1" x14ac:dyDescent="0.25">
      <c r="A70" s="41" t="s">
        <v>53</v>
      </c>
      <c r="N70" s="27"/>
      <c r="O70" s="27"/>
      <c r="P70" s="27"/>
      <c r="Q70" s="27"/>
      <c r="R70" s="27"/>
      <c r="S70" s="27"/>
      <c r="T70" s="27"/>
      <c r="U70" s="27"/>
      <c r="V70" s="16">
        <f>SUM(V18:V66)</f>
        <v>2656.6904761904761</v>
      </c>
      <c r="W70" s="31"/>
    </row>
    <row r="71" spans="1:23" x14ac:dyDescent="0.25">
      <c r="V71" s="10"/>
    </row>
    <row r="72" spans="1:23" x14ac:dyDescent="0.25">
      <c r="A72" s="42" t="s">
        <v>59</v>
      </c>
      <c r="I72" s="61">
        <v>229</v>
      </c>
      <c r="V72" s="63">
        <f>V67*I72</f>
        <v>657453.54761904769</v>
      </c>
    </row>
    <row r="73" spans="1:23" x14ac:dyDescent="0.25">
      <c r="A73" s="42" t="s">
        <v>60</v>
      </c>
      <c r="I73" s="64">
        <f>(76/72)*100</f>
        <v>105.55555555555556</v>
      </c>
      <c r="V73" s="62">
        <f>V67*I73</f>
        <v>303047.48677248682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117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36" t="s">
        <v>13</v>
      </c>
      <c r="B8" s="10">
        <v>800</v>
      </c>
      <c r="C8" s="10">
        <v>8</v>
      </c>
      <c r="D8" s="10">
        <f t="shared" ref="D8:D15" si="0">B8*C8</f>
        <v>6400</v>
      </c>
      <c r="E8" s="11">
        <f t="shared" ref="E8:E15" si="1">$E$4</f>
        <v>40</v>
      </c>
      <c r="F8" s="12">
        <f t="shared" ref="F8:F15" si="2">D8/E8</f>
        <v>160</v>
      </c>
      <c r="G8" s="13">
        <f>$G$4</f>
        <v>0.8</v>
      </c>
      <c r="H8" s="13">
        <f>$H$4</f>
        <v>0.7</v>
      </c>
      <c r="I8" s="13">
        <f t="shared" ref="I8:I15" si="3">G8*H8</f>
        <v>0.55999999999999994</v>
      </c>
      <c r="J8" s="13">
        <f t="shared" ref="J8:J15" si="4">F8/I8</f>
        <v>285.71428571428572</v>
      </c>
      <c r="K8" s="10">
        <v>1</v>
      </c>
      <c r="L8" s="10"/>
      <c r="M8" s="12">
        <f t="shared" ref="M8:M15" si="5">J8*(K8+L8)</f>
        <v>285.71428571428572</v>
      </c>
      <c r="N8" s="12">
        <f>M8</f>
        <v>285.71428571428572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36" t="s">
        <v>14</v>
      </c>
      <c r="B9" s="10">
        <v>800</v>
      </c>
      <c r="C9" s="10">
        <v>3</v>
      </c>
      <c r="D9" s="10">
        <f t="shared" si="0"/>
        <v>2400</v>
      </c>
      <c r="E9" s="11">
        <f t="shared" si="1"/>
        <v>40</v>
      </c>
      <c r="F9" s="12">
        <f t="shared" si="2"/>
        <v>60</v>
      </c>
      <c r="G9" s="13">
        <f>$G$4</f>
        <v>0.8</v>
      </c>
      <c r="H9" s="13">
        <f>$H$4</f>
        <v>0.7</v>
      </c>
      <c r="I9" s="13">
        <f t="shared" si="3"/>
        <v>0.55999999999999994</v>
      </c>
      <c r="J9" s="13">
        <f t="shared" si="4"/>
        <v>107.14285714285715</v>
      </c>
      <c r="K9" s="10">
        <v>2.25</v>
      </c>
      <c r="L9" s="10"/>
      <c r="M9" s="12">
        <f t="shared" si="5"/>
        <v>241.07142857142858</v>
      </c>
      <c r="N9" s="12"/>
      <c r="O9" s="12">
        <f>M9</f>
        <v>241.07142857142858</v>
      </c>
      <c r="P9" s="12"/>
      <c r="Q9" s="12"/>
      <c r="R9" s="12"/>
      <c r="S9" s="12"/>
      <c r="T9" s="12"/>
      <c r="U9" s="12"/>
      <c r="V9" s="10"/>
    </row>
    <row r="10" spans="1:23" x14ac:dyDescent="0.25">
      <c r="A10" s="36" t="s">
        <v>9</v>
      </c>
      <c r="B10" s="10">
        <v>800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10">
        <v>0.7</v>
      </c>
      <c r="H10" s="13">
        <f>$H$4</f>
        <v>0.7</v>
      </c>
      <c r="I10" s="13">
        <f t="shared" si="3"/>
        <v>0.48999999999999994</v>
      </c>
      <c r="J10" s="13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36" t="s">
        <v>10</v>
      </c>
      <c r="B11" s="10">
        <v>800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10">
        <v>0.7</v>
      </c>
      <c r="H11" s="10">
        <v>0.7</v>
      </c>
      <c r="I11" s="13">
        <f t="shared" si="3"/>
        <v>0.48999999999999994</v>
      </c>
      <c r="J11" s="13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36" t="s">
        <v>11</v>
      </c>
      <c r="B12" s="10">
        <v>800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10">
        <v>0.7</v>
      </c>
      <c r="H12" s="10">
        <v>0.7</v>
      </c>
      <c r="I12" s="13">
        <f t="shared" si="3"/>
        <v>0.48999999999999994</v>
      </c>
      <c r="J12" s="13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36" t="s">
        <v>15</v>
      </c>
      <c r="B13" s="10">
        <v>800</v>
      </c>
      <c r="C13" s="10">
        <v>1</v>
      </c>
      <c r="D13" s="10">
        <f t="shared" si="0"/>
        <v>800</v>
      </c>
      <c r="E13" s="11">
        <f t="shared" si="1"/>
        <v>40</v>
      </c>
      <c r="F13" s="12">
        <f t="shared" si="2"/>
        <v>20</v>
      </c>
      <c r="G13" s="10">
        <v>0.75</v>
      </c>
      <c r="H13" s="10">
        <v>0.7</v>
      </c>
      <c r="I13" s="13">
        <f t="shared" si="3"/>
        <v>0.52499999999999991</v>
      </c>
      <c r="J13" s="13">
        <f t="shared" si="4"/>
        <v>38.095238095238102</v>
      </c>
      <c r="K13" s="10">
        <v>2.75</v>
      </c>
      <c r="L13" s="10"/>
      <c r="M13" s="12">
        <f t="shared" si="5"/>
        <v>104.76190476190479</v>
      </c>
      <c r="N13" s="12"/>
      <c r="O13" s="12"/>
      <c r="P13" s="12"/>
      <c r="Q13" s="12"/>
      <c r="R13" s="12"/>
      <c r="S13" s="12">
        <f>M13</f>
        <v>104.76190476190479</v>
      </c>
      <c r="T13" s="12"/>
      <c r="U13" s="12"/>
      <c r="V13" s="10"/>
    </row>
    <row r="14" spans="1:23" x14ac:dyDescent="0.25">
      <c r="A14" s="36" t="s">
        <v>12</v>
      </c>
      <c r="B14" s="10">
        <v>800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10">
        <v>0.7</v>
      </c>
      <c r="H14" s="10">
        <v>0.7</v>
      </c>
      <c r="I14" s="13">
        <f t="shared" si="3"/>
        <v>0.48999999999999994</v>
      </c>
      <c r="J14" s="13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36" t="s">
        <v>17</v>
      </c>
      <c r="B15" s="10">
        <v>800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10">
        <v>0.7</v>
      </c>
      <c r="H15" s="10">
        <v>0.7</v>
      </c>
      <c r="I15" s="13">
        <f t="shared" si="3"/>
        <v>0.48999999999999994</v>
      </c>
      <c r="J15" s="13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37" t="s">
        <v>33</v>
      </c>
      <c r="B16" s="10">
        <v>800</v>
      </c>
      <c r="C16" s="16">
        <f>SUM(C6:C15)</f>
        <v>12</v>
      </c>
      <c r="D16" s="16">
        <f>SUM(D8:D15)</f>
        <v>9600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631.54761904761915</v>
      </c>
      <c r="N16" s="18">
        <f t="shared" ref="N16:U16" si="6">SUM(N2:N15)</f>
        <v>285.71428571428572</v>
      </c>
      <c r="O16" s="18">
        <f t="shared" si="6"/>
        <v>241.07142857142858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104.76190476190479</v>
      </c>
      <c r="T16" s="18">
        <f t="shared" si="6"/>
        <v>0</v>
      </c>
      <c r="U16" s="18">
        <f t="shared" si="6"/>
        <v>0</v>
      </c>
      <c r="V16" s="16">
        <f>M16</f>
        <v>631.54761904761915</v>
      </c>
      <c r="W16" s="31">
        <f>V16/B16</f>
        <v>0.78943452380952395</v>
      </c>
    </row>
    <row r="17" spans="1:23" s="17" customFormat="1" x14ac:dyDescent="0.25">
      <c r="A17" s="37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36" t="s">
        <v>13</v>
      </c>
      <c r="B19" s="10">
        <v>800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13">
        <f>$G$4</f>
        <v>0.8</v>
      </c>
      <c r="H19" s="13">
        <f>$H$4</f>
        <v>0.7</v>
      </c>
      <c r="I19" s="13">
        <f t="shared" ref="I19:I26" si="10">G19*H19</f>
        <v>0.55999999999999994</v>
      </c>
      <c r="J19" s="13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36" t="s">
        <v>14</v>
      </c>
      <c r="B20" s="10">
        <v>800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13">
        <f>$G$4</f>
        <v>0.8</v>
      </c>
      <c r="H20" s="13">
        <f>$H$4</f>
        <v>0.7</v>
      </c>
      <c r="I20" s="13">
        <f t="shared" si="10"/>
        <v>0.55999999999999994</v>
      </c>
      <c r="J20" s="13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36" t="s">
        <v>9</v>
      </c>
      <c r="B21" s="10">
        <v>800</v>
      </c>
      <c r="C21" s="10">
        <v>1</v>
      </c>
      <c r="D21" s="10">
        <f t="shared" si="7"/>
        <v>800</v>
      </c>
      <c r="E21" s="11">
        <f t="shared" si="8"/>
        <v>40</v>
      </c>
      <c r="F21" s="12">
        <f t="shared" si="9"/>
        <v>20</v>
      </c>
      <c r="G21" s="10">
        <v>0.7</v>
      </c>
      <c r="H21" s="13">
        <f>$H$4</f>
        <v>0.7</v>
      </c>
      <c r="I21" s="13">
        <f t="shared" si="10"/>
        <v>0.48999999999999994</v>
      </c>
      <c r="J21" s="13">
        <f t="shared" si="11"/>
        <v>40.816326530612251</v>
      </c>
      <c r="K21" s="10">
        <v>2.25</v>
      </c>
      <c r="L21" s="10"/>
      <c r="M21" s="12">
        <f t="shared" si="12"/>
        <v>91.83673469387756</v>
      </c>
      <c r="N21" s="12"/>
      <c r="O21" s="12"/>
      <c r="P21" s="12">
        <f>M21</f>
        <v>91.83673469387756</v>
      </c>
      <c r="Q21" s="12"/>
      <c r="R21" s="12"/>
      <c r="S21" s="12"/>
      <c r="T21" s="12"/>
      <c r="U21" s="12"/>
      <c r="V21" s="10"/>
    </row>
    <row r="22" spans="1:23" x14ac:dyDescent="0.25">
      <c r="A22" s="36" t="s">
        <v>10</v>
      </c>
      <c r="B22" s="10">
        <v>800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10">
        <v>0.7</v>
      </c>
      <c r="H22" s="10">
        <v>0.7</v>
      </c>
      <c r="I22" s="13">
        <f t="shared" si="10"/>
        <v>0.48999999999999994</v>
      </c>
      <c r="J22" s="13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36" t="s">
        <v>11</v>
      </c>
      <c r="B23" s="10">
        <v>800</v>
      </c>
      <c r="C23" s="10"/>
      <c r="D23" s="10">
        <f t="shared" si="7"/>
        <v>0</v>
      </c>
      <c r="E23" s="11">
        <f t="shared" si="8"/>
        <v>40</v>
      </c>
      <c r="F23" s="12">
        <f t="shared" si="9"/>
        <v>0</v>
      </c>
      <c r="G23" s="10">
        <v>0.7</v>
      </c>
      <c r="H23" s="10">
        <v>0.7</v>
      </c>
      <c r="I23" s="13">
        <f t="shared" si="10"/>
        <v>0.48999999999999994</v>
      </c>
      <c r="J23" s="13">
        <f t="shared" si="11"/>
        <v>0</v>
      </c>
      <c r="K23" s="10">
        <v>4</v>
      </c>
      <c r="L23" s="10"/>
      <c r="M23" s="12">
        <f t="shared" si="12"/>
        <v>0</v>
      </c>
      <c r="N23" s="12"/>
      <c r="O23" s="12"/>
      <c r="P23" s="12"/>
      <c r="Q23" s="12"/>
      <c r="R23" s="12">
        <f>M23</f>
        <v>0</v>
      </c>
      <c r="S23" s="12"/>
      <c r="T23" s="12"/>
      <c r="U23" s="12"/>
      <c r="V23" s="10"/>
    </row>
    <row r="24" spans="1:23" x14ac:dyDescent="0.25">
      <c r="A24" s="36" t="s">
        <v>15</v>
      </c>
      <c r="B24" s="10">
        <v>800</v>
      </c>
      <c r="C24" s="10"/>
      <c r="D24" s="10">
        <f t="shared" si="7"/>
        <v>0</v>
      </c>
      <c r="E24" s="11">
        <f t="shared" si="8"/>
        <v>40</v>
      </c>
      <c r="F24" s="12">
        <f t="shared" si="9"/>
        <v>0</v>
      </c>
      <c r="G24" s="10">
        <v>0.75</v>
      </c>
      <c r="H24" s="10">
        <v>0.7</v>
      </c>
      <c r="I24" s="13">
        <f t="shared" si="10"/>
        <v>0.52499999999999991</v>
      </c>
      <c r="J24" s="13">
        <f t="shared" si="11"/>
        <v>0</v>
      </c>
      <c r="K24" s="10">
        <v>2.75</v>
      </c>
      <c r="L24" s="10"/>
      <c r="M24" s="12">
        <f t="shared" si="12"/>
        <v>0</v>
      </c>
      <c r="N24" s="12"/>
      <c r="O24" s="12"/>
      <c r="P24" s="12"/>
      <c r="Q24" s="12"/>
      <c r="R24" s="12"/>
      <c r="S24" s="12">
        <f>M24</f>
        <v>0</v>
      </c>
      <c r="T24" s="12"/>
      <c r="U24" s="12"/>
      <c r="V24" s="10"/>
    </row>
    <row r="25" spans="1:23" x14ac:dyDescent="0.25">
      <c r="A25" s="36" t="s">
        <v>12</v>
      </c>
      <c r="B25" s="10">
        <v>800</v>
      </c>
      <c r="C25" s="10"/>
      <c r="D25" s="10">
        <f t="shared" si="7"/>
        <v>0</v>
      </c>
      <c r="E25" s="11">
        <f t="shared" si="8"/>
        <v>40</v>
      </c>
      <c r="F25" s="12">
        <f t="shared" si="9"/>
        <v>0</v>
      </c>
      <c r="G25" s="10">
        <v>0.7</v>
      </c>
      <c r="H25" s="10">
        <v>0.7</v>
      </c>
      <c r="I25" s="13">
        <f t="shared" si="10"/>
        <v>0.48999999999999994</v>
      </c>
      <c r="J25" s="13">
        <f t="shared" si="11"/>
        <v>0</v>
      </c>
      <c r="K25" s="10">
        <v>4</v>
      </c>
      <c r="L25" s="10">
        <v>1</v>
      </c>
      <c r="M25" s="12">
        <f t="shared" si="12"/>
        <v>0</v>
      </c>
      <c r="N25" s="12"/>
      <c r="O25" s="12"/>
      <c r="P25" s="12"/>
      <c r="Q25" s="12"/>
      <c r="R25" s="12"/>
      <c r="S25" s="12"/>
      <c r="T25" s="12">
        <f>M25</f>
        <v>0</v>
      </c>
      <c r="U25" s="12"/>
      <c r="V25" s="10"/>
    </row>
    <row r="26" spans="1:23" x14ac:dyDescent="0.25">
      <c r="A26" s="36" t="s">
        <v>17</v>
      </c>
      <c r="B26" s="10">
        <v>800</v>
      </c>
      <c r="C26" s="10"/>
      <c r="D26" s="10">
        <f t="shared" si="7"/>
        <v>0</v>
      </c>
      <c r="E26" s="11">
        <f t="shared" si="8"/>
        <v>40</v>
      </c>
      <c r="F26" s="12">
        <f t="shared" si="9"/>
        <v>0</v>
      </c>
      <c r="G26" s="10">
        <v>0.7</v>
      </c>
      <c r="H26" s="10">
        <v>0.7</v>
      </c>
      <c r="I26" s="13">
        <f t="shared" si="10"/>
        <v>0.48999999999999994</v>
      </c>
      <c r="J26" s="13">
        <f t="shared" si="11"/>
        <v>0</v>
      </c>
      <c r="K26" s="10">
        <v>0</v>
      </c>
      <c r="L26" s="10"/>
      <c r="M26" s="12">
        <f t="shared" si="12"/>
        <v>0</v>
      </c>
      <c r="N26" s="12"/>
      <c r="O26" s="12"/>
      <c r="P26" s="12"/>
      <c r="Q26" s="12"/>
      <c r="R26" s="12"/>
      <c r="S26" s="12"/>
      <c r="T26" s="12"/>
      <c r="U26" s="12">
        <f>M26</f>
        <v>0</v>
      </c>
      <c r="V26" s="10"/>
    </row>
    <row r="27" spans="1:23" s="17" customFormat="1" x14ac:dyDescent="0.25">
      <c r="A27" s="37" t="s">
        <v>33</v>
      </c>
      <c r="B27" s="10">
        <v>800</v>
      </c>
      <c r="C27" s="16">
        <f>SUM(C19:C26)</f>
        <v>1</v>
      </c>
      <c r="D27" s="16">
        <f>SUM(D19:D26)</f>
        <v>800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91.83673469387756</v>
      </c>
      <c r="N27" s="16">
        <f t="shared" si="13"/>
        <v>0</v>
      </c>
      <c r="O27" s="16">
        <f t="shared" si="13"/>
        <v>0</v>
      </c>
      <c r="P27" s="16">
        <f t="shared" si="13"/>
        <v>91.83673469387756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>M27</f>
        <v>91.83673469387756</v>
      </c>
      <c r="W27" s="31">
        <f>V27/B27</f>
        <v>0.11479591836734696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2.25" customHeight="1" x14ac:dyDescent="0.25">
      <c r="A31" s="36" t="s">
        <v>82</v>
      </c>
      <c r="B31" s="10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2</v>
      </c>
      <c r="E34" s="10">
        <f>B34*D34</f>
        <v>18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30</v>
      </c>
      <c r="E35" s="10">
        <f>B35*D35</f>
        <v>225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8</v>
      </c>
      <c r="E36" s="10">
        <f>(B36*D36)/2</f>
        <v>30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41</v>
      </c>
      <c r="E38" s="16">
        <f>SUM(E33:E37)</f>
        <v>288</v>
      </c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288</v>
      </c>
      <c r="W38" s="31">
        <f>V38/B16</f>
        <v>0.36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78</v>
      </c>
      <c r="B40" s="10">
        <v>3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8</v>
      </c>
      <c r="E44" s="10">
        <f>B44*D44</f>
        <v>60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4</v>
      </c>
      <c r="E45" s="10">
        <f>(B45*D45)/2</f>
        <v>15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14</v>
      </c>
      <c r="E47" s="16">
        <f>SUM(E42:E46)</f>
        <v>93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93</v>
      </c>
      <c r="W47" s="31">
        <f>V47/B16</f>
        <v>0.11625000000000001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40</v>
      </c>
      <c r="E50" s="10">
        <f>B50*D50</f>
        <v>180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40</v>
      </c>
      <c r="E51" s="10">
        <f>(B51*D51)/2</f>
        <v>90</v>
      </c>
    </row>
    <row r="52" spans="1:23" s="17" customFormat="1" x14ac:dyDescent="0.25">
      <c r="A52" s="41"/>
      <c r="D52" s="16">
        <f>SUM(D50:D51)</f>
        <v>80</v>
      </c>
      <c r="E52" s="16">
        <f>SUM(E50:E51)</f>
        <v>270</v>
      </c>
      <c r="N52" s="27"/>
      <c r="O52" s="27"/>
      <c r="P52" s="27"/>
      <c r="Q52" s="27"/>
      <c r="R52" s="27"/>
      <c r="S52" s="27"/>
      <c r="T52" s="27"/>
      <c r="U52" s="27"/>
      <c r="V52" s="16">
        <f>E52</f>
        <v>270</v>
      </c>
      <c r="W52" s="31">
        <f>V52/B16</f>
        <v>0.33750000000000002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10</v>
      </c>
      <c r="E56" s="10">
        <f>(B56*D56)</f>
        <v>25</v>
      </c>
      <c r="V56" s="16">
        <f>E56</f>
        <v>25</v>
      </c>
      <c r="W56" s="31">
        <f>V56/B16</f>
        <v>3.125E-2</v>
      </c>
    </row>
    <row r="57" spans="1:23" x14ac:dyDescent="0.25">
      <c r="A57" s="34" t="s">
        <v>55</v>
      </c>
      <c r="B57">
        <v>2.5</v>
      </c>
      <c r="D57">
        <v>32</v>
      </c>
      <c r="E57" s="10">
        <f>(B57*D57)</f>
        <v>80</v>
      </c>
      <c r="V57" s="16">
        <f>E57</f>
        <v>80</v>
      </c>
      <c r="W57" s="31">
        <f>V57/B16</f>
        <v>0.1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>
        <f>E59</f>
        <v>0</v>
      </c>
      <c r="W59" s="31">
        <f>V59/B16</f>
        <v>0</v>
      </c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40</v>
      </c>
      <c r="V63" s="16"/>
      <c r="W63" s="31"/>
    </row>
    <row r="64" spans="1:23" x14ac:dyDescent="0.25">
      <c r="A64" s="48" t="s">
        <v>33</v>
      </c>
      <c r="E64" s="10">
        <f>SUM(E60:E63)</f>
        <v>72</v>
      </c>
      <c r="V64" s="16">
        <f>E64</f>
        <v>72</v>
      </c>
      <c r="W64" s="31">
        <f>V64/B16</f>
        <v>0.09</v>
      </c>
    </row>
    <row r="65" spans="1:23" x14ac:dyDescent="0.25">
      <c r="A65" s="48"/>
      <c r="E65" s="10"/>
      <c r="V65" s="16"/>
      <c r="W65" s="31"/>
    </row>
    <row r="66" spans="1:23" x14ac:dyDescent="0.25">
      <c r="A66" s="48" t="s">
        <v>54</v>
      </c>
      <c r="E66" s="10"/>
      <c r="V66" s="16"/>
      <c r="W66" s="31"/>
    </row>
    <row r="67" spans="1:23" x14ac:dyDescent="0.25">
      <c r="A67" s="48"/>
      <c r="E67" s="10"/>
      <c r="V67" s="16"/>
      <c r="W67" s="31"/>
    </row>
    <row r="68" spans="1:23" x14ac:dyDescent="0.25">
      <c r="E68" s="10"/>
      <c r="V68" s="16"/>
      <c r="W68" s="31"/>
    </row>
    <row r="69" spans="1:23" s="44" customFormat="1" ht="18.75" x14ac:dyDescent="0.3">
      <c r="A69" s="43" t="s">
        <v>51</v>
      </c>
      <c r="N69" s="45"/>
      <c r="O69" s="45"/>
      <c r="P69" s="45"/>
      <c r="Q69" s="45"/>
      <c r="R69" s="45"/>
      <c r="S69" s="45"/>
      <c r="T69" s="45"/>
      <c r="U69" s="45"/>
      <c r="V69" s="47">
        <f>SUM(V3:V68)</f>
        <v>1551.3843537414969</v>
      </c>
      <c r="W69" s="46">
        <f>V69/B16</f>
        <v>1.9392304421768711</v>
      </c>
    </row>
    <row r="71" spans="1:23" s="17" customFormat="1" x14ac:dyDescent="0.25">
      <c r="A71" s="41" t="s">
        <v>52</v>
      </c>
      <c r="N71" s="27"/>
      <c r="O71" s="27"/>
      <c r="P71" s="27"/>
      <c r="Q71" s="27"/>
      <c r="R71" s="27"/>
      <c r="S71" s="27"/>
      <c r="T71" s="27"/>
      <c r="U71" s="27"/>
      <c r="V71" s="16">
        <f>SUM(V8:V16)</f>
        <v>631.54761904761915</v>
      </c>
      <c r="W71" s="31"/>
    </row>
    <row r="72" spans="1:23" s="17" customFormat="1" x14ac:dyDescent="0.25">
      <c r="A72" s="41" t="s">
        <v>53</v>
      </c>
      <c r="N72" s="27"/>
      <c r="O72" s="27"/>
      <c r="P72" s="27"/>
      <c r="Q72" s="27"/>
      <c r="R72" s="27"/>
      <c r="S72" s="27"/>
      <c r="T72" s="27"/>
      <c r="U72" s="27"/>
      <c r="V72" s="16">
        <f>SUM(V19:V68)</f>
        <v>919.83673469387759</v>
      </c>
      <c r="W72" s="31"/>
    </row>
    <row r="73" spans="1:23" x14ac:dyDescent="0.25">
      <c r="V73" s="10"/>
    </row>
    <row r="74" spans="1:23" x14ac:dyDescent="0.25">
      <c r="A74" s="42" t="s">
        <v>59</v>
      </c>
      <c r="I74" s="61">
        <v>229</v>
      </c>
      <c r="V74" s="63">
        <f>V69*I74</f>
        <v>355267.01700680278</v>
      </c>
    </row>
    <row r="75" spans="1:23" x14ac:dyDescent="0.25">
      <c r="A75" s="42" t="s">
        <v>60</v>
      </c>
      <c r="I75" s="64">
        <f>(76/72)*100</f>
        <v>105.55555555555556</v>
      </c>
      <c r="V75" s="62">
        <f>V69*I75</f>
        <v>163757.23733938023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8.42578125" style="42" customWidth="1"/>
    <col min="2" max="2" width="10.85546875" customWidth="1"/>
    <col min="3" max="3" width="11.7109375" customWidth="1"/>
    <col min="4" max="4" width="9.85546875" customWidth="1"/>
    <col min="5" max="5" width="9.5703125" customWidth="1"/>
    <col min="11" max="11" width="9.5703125" customWidth="1"/>
    <col min="14" max="16" width="9.140625" style="26"/>
    <col min="17" max="17" width="10.42578125" style="26" customWidth="1"/>
    <col min="18" max="18" width="9.140625" style="26"/>
    <col min="19" max="19" width="11" style="26" customWidth="1"/>
    <col min="20" max="21" width="9.140625" style="26"/>
    <col min="22" max="22" width="11.140625" bestFit="1" customWidth="1"/>
    <col min="23" max="23" width="9.140625" style="30"/>
  </cols>
  <sheetData>
    <row r="1" spans="1:23" s="44" customFormat="1" ht="18.75" x14ac:dyDescent="0.3">
      <c r="A1" s="43" t="s">
        <v>116</v>
      </c>
      <c r="N1" s="45"/>
      <c r="O1" s="45"/>
      <c r="P1" s="45"/>
      <c r="Q1" s="45"/>
      <c r="R1" s="45"/>
      <c r="S1" s="45"/>
      <c r="T1" s="45"/>
      <c r="U1" s="45"/>
      <c r="W1" s="46"/>
    </row>
    <row r="2" spans="1:23" s="24" customFormat="1" ht="108.75" x14ac:dyDescent="0.25">
      <c r="A2" s="55"/>
      <c r="B2" s="55" t="s">
        <v>41</v>
      </c>
      <c r="C2" s="55" t="s">
        <v>0</v>
      </c>
      <c r="D2" s="55" t="s">
        <v>16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48</v>
      </c>
      <c r="K2" s="56" t="s">
        <v>18</v>
      </c>
      <c r="L2" s="56" t="s">
        <v>6</v>
      </c>
      <c r="M2" s="56" t="s">
        <v>19</v>
      </c>
      <c r="N2" s="57" t="s">
        <v>7</v>
      </c>
      <c r="O2" s="57" t="s">
        <v>8</v>
      </c>
      <c r="P2" s="57" t="s">
        <v>9</v>
      </c>
      <c r="Q2" s="58" t="s">
        <v>10</v>
      </c>
      <c r="R2" s="58" t="s">
        <v>11</v>
      </c>
      <c r="S2" s="58" t="s">
        <v>15</v>
      </c>
      <c r="T2" s="58" t="s">
        <v>12</v>
      </c>
      <c r="U2" s="58" t="s">
        <v>17</v>
      </c>
      <c r="V2" s="59" t="s">
        <v>33</v>
      </c>
      <c r="W2" s="60" t="s">
        <v>36</v>
      </c>
    </row>
    <row r="3" spans="1:23" s="24" customFormat="1" ht="12" x14ac:dyDescent="0.2">
      <c r="A3" s="3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W3" s="28"/>
    </row>
    <row r="4" spans="1:23" s="5" customFormat="1" ht="12.75" x14ac:dyDescent="0.2">
      <c r="A4" s="33" t="s">
        <v>107</v>
      </c>
      <c r="B4" s="2"/>
      <c r="C4" s="2"/>
      <c r="D4" s="2"/>
      <c r="E4" s="3">
        <v>40</v>
      </c>
      <c r="F4" s="3"/>
      <c r="G4" s="3">
        <v>0.8</v>
      </c>
      <c r="H4" s="3">
        <v>0.7</v>
      </c>
      <c r="I4" s="3"/>
      <c r="J4" s="3"/>
      <c r="K4" s="3"/>
      <c r="L4" s="3"/>
      <c r="M4" s="3"/>
      <c r="N4" s="4"/>
      <c r="O4" s="4"/>
      <c r="P4" s="4"/>
      <c r="Q4" s="4"/>
      <c r="R4" s="25"/>
      <c r="S4" s="25"/>
      <c r="T4" s="25"/>
      <c r="U4" s="25"/>
      <c r="W4" s="29"/>
    </row>
    <row r="5" spans="1:23" x14ac:dyDescent="0.25">
      <c r="A5" s="34"/>
      <c r="E5" s="6"/>
      <c r="F5" s="7"/>
      <c r="G5" s="8"/>
      <c r="H5" s="8"/>
      <c r="I5" s="8"/>
      <c r="J5" s="9"/>
    </row>
    <row r="6" spans="1:23" x14ac:dyDescent="0.25">
      <c r="A6" s="35"/>
      <c r="E6" s="6"/>
      <c r="F6" s="7"/>
      <c r="G6" s="8"/>
      <c r="H6" s="8"/>
      <c r="I6" s="8"/>
      <c r="J6" s="9"/>
      <c r="M6" s="7"/>
    </row>
    <row r="7" spans="1:23" ht="51.75" x14ac:dyDescent="0.25">
      <c r="A7" s="35" t="s">
        <v>49</v>
      </c>
      <c r="E7" s="6"/>
      <c r="F7" s="7"/>
      <c r="G7" s="8"/>
      <c r="H7" s="8"/>
      <c r="I7" s="8"/>
      <c r="J7" s="9"/>
      <c r="M7" s="7"/>
    </row>
    <row r="8" spans="1:23" x14ac:dyDescent="0.25">
      <c r="A8" s="53" t="s">
        <v>13</v>
      </c>
      <c r="B8" s="10">
        <v>800</v>
      </c>
      <c r="C8" s="10">
        <v>10</v>
      </c>
      <c r="D8" s="10">
        <f t="shared" ref="D8:D15" si="0">B8*C8</f>
        <v>8000</v>
      </c>
      <c r="E8" s="11">
        <f t="shared" ref="E8:E15" si="1">$E$4</f>
        <v>40</v>
      </c>
      <c r="F8" s="12">
        <f t="shared" ref="F8:F15" si="2">D8/E8</f>
        <v>200</v>
      </c>
      <c r="G8" s="75">
        <f>$G$4</f>
        <v>0.8</v>
      </c>
      <c r="H8" s="75">
        <f>$H$4</f>
        <v>0.7</v>
      </c>
      <c r="I8" s="75">
        <f t="shared" ref="I8:I15" si="3">G8*H8</f>
        <v>0.55999999999999994</v>
      </c>
      <c r="J8" s="75">
        <f t="shared" ref="J8:J15" si="4">F8/I8</f>
        <v>357.14285714285717</v>
      </c>
      <c r="K8" s="10">
        <v>1</v>
      </c>
      <c r="L8" s="10"/>
      <c r="M8" s="12">
        <f t="shared" ref="M8:M15" si="5">J8*(K8+L8)</f>
        <v>357.14285714285717</v>
      </c>
      <c r="N8" s="12">
        <f>M8</f>
        <v>357.14285714285717</v>
      </c>
      <c r="O8" s="12"/>
      <c r="P8" s="12"/>
      <c r="Q8" s="12"/>
      <c r="R8" s="12"/>
      <c r="S8" s="12"/>
      <c r="T8" s="12"/>
      <c r="U8" s="12"/>
      <c r="V8" s="10"/>
    </row>
    <row r="9" spans="1:23" x14ac:dyDescent="0.25">
      <c r="A9" s="53" t="s">
        <v>14</v>
      </c>
      <c r="B9" s="10">
        <v>800</v>
      </c>
      <c r="C9" s="10">
        <v>1</v>
      </c>
      <c r="D9" s="10">
        <f t="shared" si="0"/>
        <v>800</v>
      </c>
      <c r="E9" s="11">
        <f t="shared" si="1"/>
        <v>40</v>
      </c>
      <c r="F9" s="12">
        <f t="shared" si="2"/>
        <v>20</v>
      </c>
      <c r="G9" s="75">
        <f>$G$4</f>
        <v>0.8</v>
      </c>
      <c r="H9" s="75">
        <f>$H$4</f>
        <v>0.7</v>
      </c>
      <c r="I9" s="75">
        <f t="shared" si="3"/>
        <v>0.55999999999999994</v>
      </c>
      <c r="J9" s="75">
        <f t="shared" si="4"/>
        <v>35.714285714285715</v>
      </c>
      <c r="K9" s="10">
        <v>2.25</v>
      </c>
      <c r="L9" s="10"/>
      <c r="M9" s="12">
        <f t="shared" si="5"/>
        <v>80.357142857142861</v>
      </c>
      <c r="N9" s="12"/>
      <c r="O9" s="12">
        <f>M9</f>
        <v>80.357142857142861</v>
      </c>
      <c r="P9" s="12"/>
      <c r="Q9" s="12"/>
      <c r="R9" s="12"/>
      <c r="S9" s="12"/>
      <c r="T9" s="12"/>
      <c r="U9" s="12"/>
      <c r="V9" s="10"/>
    </row>
    <row r="10" spans="1:23" x14ac:dyDescent="0.25">
      <c r="A10" s="53" t="s">
        <v>9</v>
      </c>
      <c r="B10" s="10">
        <v>800</v>
      </c>
      <c r="C10" s="10"/>
      <c r="D10" s="10">
        <f t="shared" si="0"/>
        <v>0</v>
      </c>
      <c r="E10" s="11">
        <f t="shared" si="1"/>
        <v>40</v>
      </c>
      <c r="F10" s="12">
        <f t="shared" si="2"/>
        <v>0</v>
      </c>
      <c r="G10" s="67">
        <v>0.7</v>
      </c>
      <c r="H10" s="75">
        <f>$H$4</f>
        <v>0.7</v>
      </c>
      <c r="I10" s="75">
        <f t="shared" si="3"/>
        <v>0.48999999999999994</v>
      </c>
      <c r="J10" s="75">
        <f t="shared" si="4"/>
        <v>0</v>
      </c>
      <c r="K10" s="10">
        <v>2.25</v>
      </c>
      <c r="L10" s="10"/>
      <c r="M10" s="12">
        <f t="shared" si="5"/>
        <v>0</v>
      </c>
      <c r="N10" s="12"/>
      <c r="O10" s="12"/>
      <c r="P10" s="12">
        <f>M10</f>
        <v>0</v>
      </c>
      <c r="Q10" s="12"/>
      <c r="R10" s="12"/>
      <c r="S10" s="12"/>
      <c r="T10" s="12"/>
      <c r="U10" s="12"/>
      <c r="V10" s="10"/>
    </row>
    <row r="11" spans="1:23" x14ac:dyDescent="0.25">
      <c r="A11" s="53" t="s">
        <v>10</v>
      </c>
      <c r="B11" s="10">
        <v>800</v>
      </c>
      <c r="C11" s="10"/>
      <c r="D11" s="10">
        <f t="shared" si="0"/>
        <v>0</v>
      </c>
      <c r="E11" s="11">
        <f t="shared" si="1"/>
        <v>40</v>
      </c>
      <c r="F11" s="12">
        <f t="shared" si="2"/>
        <v>0</v>
      </c>
      <c r="G11" s="67">
        <v>0.7</v>
      </c>
      <c r="H11" s="67">
        <v>0.7</v>
      </c>
      <c r="I11" s="75">
        <f t="shared" si="3"/>
        <v>0.48999999999999994</v>
      </c>
      <c r="J11" s="75">
        <f t="shared" si="4"/>
        <v>0</v>
      </c>
      <c r="K11" s="10">
        <v>4</v>
      </c>
      <c r="L11" s="10">
        <v>1</v>
      </c>
      <c r="M11" s="12">
        <f t="shared" si="5"/>
        <v>0</v>
      </c>
      <c r="N11" s="12"/>
      <c r="O11" s="12"/>
      <c r="P11" s="12"/>
      <c r="Q11" s="12">
        <f>M11</f>
        <v>0</v>
      </c>
      <c r="R11" s="12"/>
      <c r="S11" s="12"/>
      <c r="T11" s="12"/>
      <c r="U11" s="12"/>
      <c r="V11" s="10"/>
    </row>
    <row r="12" spans="1:23" x14ac:dyDescent="0.25">
      <c r="A12" s="53" t="s">
        <v>11</v>
      </c>
      <c r="B12" s="10">
        <v>800</v>
      </c>
      <c r="C12" s="10"/>
      <c r="D12" s="10">
        <f t="shared" si="0"/>
        <v>0</v>
      </c>
      <c r="E12" s="11">
        <f t="shared" si="1"/>
        <v>40</v>
      </c>
      <c r="F12" s="12">
        <f t="shared" si="2"/>
        <v>0</v>
      </c>
      <c r="G12" s="67">
        <v>0.7</v>
      </c>
      <c r="H12" s="67">
        <v>0.7</v>
      </c>
      <c r="I12" s="75">
        <f t="shared" si="3"/>
        <v>0.48999999999999994</v>
      </c>
      <c r="J12" s="75">
        <f t="shared" si="4"/>
        <v>0</v>
      </c>
      <c r="K12" s="10">
        <v>4</v>
      </c>
      <c r="L12" s="10"/>
      <c r="M12" s="12">
        <f t="shared" si="5"/>
        <v>0</v>
      </c>
      <c r="N12" s="12"/>
      <c r="O12" s="12"/>
      <c r="P12" s="12"/>
      <c r="Q12" s="12"/>
      <c r="R12" s="12">
        <f>M12</f>
        <v>0</v>
      </c>
      <c r="S12" s="12"/>
      <c r="T12" s="12"/>
      <c r="U12" s="12"/>
      <c r="V12" s="10"/>
    </row>
    <row r="13" spans="1:23" x14ac:dyDescent="0.25">
      <c r="A13" s="53" t="s">
        <v>15</v>
      </c>
      <c r="B13" s="10">
        <v>800</v>
      </c>
      <c r="C13" s="10"/>
      <c r="D13" s="10">
        <f t="shared" si="0"/>
        <v>0</v>
      </c>
      <c r="E13" s="11">
        <f t="shared" si="1"/>
        <v>40</v>
      </c>
      <c r="F13" s="12">
        <f t="shared" si="2"/>
        <v>0</v>
      </c>
      <c r="G13" s="67">
        <v>0.75</v>
      </c>
      <c r="H13" s="67">
        <v>0.7</v>
      </c>
      <c r="I13" s="75">
        <f t="shared" si="3"/>
        <v>0.52499999999999991</v>
      </c>
      <c r="J13" s="75">
        <f t="shared" si="4"/>
        <v>0</v>
      </c>
      <c r="K13" s="10">
        <v>2.75</v>
      </c>
      <c r="L13" s="10"/>
      <c r="M13" s="12">
        <f t="shared" si="5"/>
        <v>0</v>
      </c>
      <c r="N13" s="12"/>
      <c r="O13" s="12"/>
      <c r="P13" s="12"/>
      <c r="Q13" s="12"/>
      <c r="R13" s="12"/>
      <c r="S13" s="12">
        <f>M13</f>
        <v>0</v>
      </c>
      <c r="T13" s="12"/>
      <c r="U13" s="12"/>
      <c r="V13" s="10"/>
    </row>
    <row r="14" spans="1:23" x14ac:dyDescent="0.25">
      <c r="A14" s="53" t="s">
        <v>12</v>
      </c>
      <c r="B14" s="10">
        <v>800</v>
      </c>
      <c r="C14" s="10"/>
      <c r="D14" s="10">
        <f t="shared" si="0"/>
        <v>0</v>
      </c>
      <c r="E14" s="11">
        <f t="shared" si="1"/>
        <v>40</v>
      </c>
      <c r="F14" s="12">
        <f t="shared" si="2"/>
        <v>0</v>
      </c>
      <c r="G14" s="67">
        <v>0.7</v>
      </c>
      <c r="H14" s="67">
        <v>0.7</v>
      </c>
      <c r="I14" s="75">
        <f t="shared" si="3"/>
        <v>0.48999999999999994</v>
      </c>
      <c r="J14" s="75">
        <f t="shared" si="4"/>
        <v>0</v>
      </c>
      <c r="K14" s="10">
        <v>4</v>
      </c>
      <c r="L14" s="10">
        <v>1</v>
      </c>
      <c r="M14" s="12">
        <f t="shared" si="5"/>
        <v>0</v>
      </c>
      <c r="N14" s="12"/>
      <c r="O14" s="12"/>
      <c r="P14" s="12"/>
      <c r="Q14" s="12"/>
      <c r="R14" s="12"/>
      <c r="S14" s="12"/>
      <c r="T14" s="12">
        <f>M14</f>
        <v>0</v>
      </c>
      <c r="U14" s="12"/>
      <c r="V14" s="10"/>
    </row>
    <row r="15" spans="1:23" x14ac:dyDescent="0.25">
      <c r="A15" s="53" t="s">
        <v>17</v>
      </c>
      <c r="B15" s="10">
        <v>800</v>
      </c>
      <c r="C15" s="10"/>
      <c r="D15" s="10">
        <f t="shared" si="0"/>
        <v>0</v>
      </c>
      <c r="E15" s="11">
        <f t="shared" si="1"/>
        <v>40</v>
      </c>
      <c r="F15" s="12">
        <f t="shared" si="2"/>
        <v>0</v>
      </c>
      <c r="G15" s="67">
        <v>0.7</v>
      </c>
      <c r="H15" s="67">
        <v>0.7</v>
      </c>
      <c r="I15" s="75">
        <f t="shared" si="3"/>
        <v>0.48999999999999994</v>
      </c>
      <c r="J15" s="75">
        <f t="shared" si="4"/>
        <v>0</v>
      </c>
      <c r="K15" s="10">
        <v>0</v>
      </c>
      <c r="L15" s="10"/>
      <c r="M15" s="12">
        <f t="shared" si="5"/>
        <v>0</v>
      </c>
      <c r="N15" s="12"/>
      <c r="O15" s="12"/>
      <c r="P15" s="12"/>
      <c r="Q15" s="12"/>
      <c r="R15" s="12"/>
      <c r="S15" s="12"/>
      <c r="T15" s="12"/>
      <c r="U15" s="12">
        <f>M15</f>
        <v>0</v>
      </c>
      <c r="V15" s="10"/>
    </row>
    <row r="16" spans="1:23" s="17" customFormat="1" x14ac:dyDescent="0.25">
      <c r="A16" s="54" t="s">
        <v>33</v>
      </c>
      <c r="B16" s="10">
        <v>800</v>
      </c>
      <c r="C16" s="16">
        <f>SUM(C6:C15)</f>
        <v>11</v>
      </c>
      <c r="D16" s="16">
        <f>SUM(D8:D15)</f>
        <v>8800</v>
      </c>
      <c r="E16" s="16"/>
      <c r="F16" s="16"/>
      <c r="G16" s="16"/>
      <c r="H16" s="16"/>
      <c r="I16" s="16"/>
      <c r="J16" s="16"/>
      <c r="K16" s="16"/>
      <c r="L16" s="16"/>
      <c r="M16" s="16">
        <f>SUM(M6:M15)</f>
        <v>437.5</v>
      </c>
      <c r="N16" s="18">
        <f t="shared" ref="N16:U16" si="6">SUM(N2:N15)</f>
        <v>357.14285714285717</v>
      </c>
      <c r="O16" s="18">
        <f t="shared" si="6"/>
        <v>80.357142857142861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6">
        <f>M16</f>
        <v>437.5</v>
      </c>
      <c r="W16" s="31">
        <f>V16/B16</f>
        <v>0.546875</v>
      </c>
    </row>
    <row r="17" spans="1:23" s="17" customFormat="1" x14ac:dyDescent="0.25">
      <c r="A17" s="54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8"/>
      <c r="Q17" s="18"/>
      <c r="R17" s="18"/>
      <c r="S17" s="18"/>
      <c r="T17" s="18"/>
      <c r="U17" s="18"/>
      <c r="V17" s="16"/>
      <c r="W17" s="31"/>
    </row>
    <row r="18" spans="1:23" ht="64.5" x14ac:dyDescent="0.25">
      <c r="A18" s="35" t="s">
        <v>50</v>
      </c>
      <c r="E18" s="6"/>
      <c r="F18" s="7"/>
      <c r="G18" s="8"/>
      <c r="H18" s="8"/>
      <c r="I18" s="8"/>
      <c r="J18" s="9"/>
      <c r="M18" s="7"/>
    </row>
    <row r="19" spans="1:23" x14ac:dyDescent="0.25">
      <c r="A19" s="53" t="s">
        <v>13</v>
      </c>
      <c r="B19" s="10">
        <v>800</v>
      </c>
      <c r="C19" s="10"/>
      <c r="D19" s="10">
        <f t="shared" ref="D19:D26" si="7">B19*C19</f>
        <v>0</v>
      </c>
      <c r="E19" s="11">
        <f t="shared" ref="E19:E26" si="8">$E$4</f>
        <v>40</v>
      </c>
      <c r="F19" s="12">
        <f t="shared" ref="F19:F26" si="9">D19/E19</f>
        <v>0</v>
      </c>
      <c r="G19" s="75">
        <f>$G$4</f>
        <v>0.8</v>
      </c>
      <c r="H19" s="75">
        <f>$H$4</f>
        <v>0.7</v>
      </c>
      <c r="I19" s="75">
        <f t="shared" ref="I19:I26" si="10">G19*H19</f>
        <v>0.55999999999999994</v>
      </c>
      <c r="J19" s="75">
        <f t="shared" ref="J19:J26" si="11">F19/I19</f>
        <v>0</v>
      </c>
      <c r="K19" s="10">
        <v>1</v>
      </c>
      <c r="L19" s="10"/>
      <c r="M19" s="12">
        <f t="shared" ref="M19:M26" si="12">J19*(K19+L19)</f>
        <v>0</v>
      </c>
      <c r="N19" s="12">
        <f>M19</f>
        <v>0</v>
      </c>
      <c r="O19" s="12"/>
      <c r="P19" s="12"/>
      <c r="Q19" s="12"/>
      <c r="R19" s="12"/>
      <c r="S19" s="12"/>
      <c r="T19" s="12"/>
      <c r="U19" s="12"/>
      <c r="V19" s="10"/>
    </row>
    <row r="20" spans="1:23" x14ac:dyDescent="0.25">
      <c r="A20" s="53" t="s">
        <v>14</v>
      </c>
      <c r="B20" s="10">
        <v>800</v>
      </c>
      <c r="C20" s="10"/>
      <c r="D20" s="10">
        <f t="shared" si="7"/>
        <v>0</v>
      </c>
      <c r="E20" s="11">
        <f t="shared" si="8"/>
        <v>40</v>
      </c>
      <c r="F20" s="12">
        <f t="shared" si="9"/>
        <v>0</v>
      </c>
      <c r="G20" s="75">
        <f>$G$4</f>
        <v>0.8</v>
      </c>
      <c r="H20" s="75">
        <f>$H$4</f>
        <v>0.7</v>
      </c>
      <c r="I20" s="75">
        <f t="shared" si="10"/>
        <v>0.55999999999999994</v>
      </c>
      <c r="J20" s="75">
        <f t="shared" si="11"/>
        <v>0</v>
      </c>
      <c r="K20" s="10">
        <v>2.25</v>
      </c>
      <c r="L20" s="10"/>
      <c r="M20" s="12">
        <f t="shared" si="12"/>
        <v>0</v>
      </c>
      <c r="N20" s="12"/>
      <c r="O20" s="12">
        <f>M20</f>
        <v>0</v>
      </c>
      <c r="P20" s="12"/>
      <c r="Q20" s="12"/>
      <c r="R20" s="12"/>
      <c r="S20" s="12"/>
      <c r="T20" s="12"/>
      <c r="U20" s="12"/>
      <c r="V20" s="10"/>
    </row>
    <row r="21" spans="1:23" x14ac:dyDescent="0.25">
      <c r="A21" s="53" t="s">
        <v>9</v>
      </c>
      <c r="B21" s="10">
        <v>800</v>
      </c>
      <c r="C21" s="10"/>
      <c r="D21" s="10">
        <f t="shared" si="7"/>
        <v>0</v>
      </c>
      <c r="E21" s="11">
        <f t="shared" si="8"/>
        <v>40</v>
      </c>
      <c r="F21" s="12">
        <f t="shared" si="9"/>
        <v>0</v>
      </c>
      <c r="G21" s="67">
        <v>0.7</v>
      </c>
      <c r="H21" s="75">
        <f>$H$4</f>
        <v>0.7</v>
      </c>
      <c r="I21" s="75">
        <f t="shared" si="10"/>
        <v>0.48999999999999994</v>
      </c>
      <c r="J21" s="75">
        <f t="shared" si="11"/>
        <v>0</v>
      </c>
      <c r="K21" s="10">
        <v>2.25</v>
      </c>
      <c r="L21" s="10"/>
      <c r="M21" s="12">
        <f t="shared" si="12"/>
        <v>0</v>
      </c>
      <c r="N21" s="12"/>
      <c r="O21" s="12"/>
      <c r="P21" s="12">
        <f>M21</f>
        <v>0</v>
      </c>
      <c r="Q21" s="12"/>
      <c r="R21" s="12"/>
      <c r="S21" s="12"/>
      <c r="T21" s="12"/>
      <c r="U21" s="12"/>
      <c r="V21" s="10"/>
    </row>
    <row r="22" spans="1:23" x14ac:dyDescent="0.25">
      <c r="A22" s="53" t="s">
        <v>10</v>
      </c>
      <c r="B22" s="10">
        <v>800</v>
      </c>
      <c r="C22" s="10"/>
      <c r="D22" s="10">
        <f t="shared" si="7"/>
        <v>0</v>
      </c>
      <c r="E22" s="11">
        <f t="shared" si="8"/>
        <v>40</v>
      </c>
      <c r="F22" s="12">
        <f t="shared" si="9"/>
        <v>0</v>
      </c>
      <c r="G22" s="67">
        <v>0.7</v>
      </c>
      <c r="H22" s="67">
        <v>0.7</v>
      </c>
      <c r="I22" s="75">
        <f t="shared" si="10"/>
        <v>0.48999999999999994</v>
      </c>
      <c r="J22" s="75">
        <f t="shared" si="11"/>
        <v>0</v>
      </c>
      <c r="K22" s="10">
        <v>4</v>
      </c>
      <c r="L22" s="10">
        <v>1</v>
      </c>
      <c r="M22" s="12">
        <f t="shared" si="12"/>
        <v>0</v>
      </c>
      <c r="N22" s="12"/>
      <c r="O22" s="12"/>
      <c r="P22" s="12"/>
      <c r="Q22" s="12">
        <f>M22</f>
        <v>0</v>
      </c>
      <c r="R22" s="12"/>
      <c r="S22" s="12"/>
      <c r="T22" s="12"/>
      <c r="U22" s="12"/>
      <c r="V22" s="10"/>
    </row>
    <row r="23" spans="1:23" x14ac:dyDescent="0.25">
      <c r="A23" s="53" t="s">
        <v>11</v>
      </c>
      <c r="B23" s="10">
        <v>800</v>
      </c>
      <c r="C23" s="10">
        <v>1</v>
      </c>
      <c r="D23" s="10">
        <f t="shared" si="7"/>
        <v>800</v>
      </c>
      <c r="E23" s="11">
        <f t="shared" si="8"/>
        <v>40</v>
      </c>
      <c r="F23" s="12">
        <f t="shared" si="9"/>
        <v>20</v>
      </c>
      <c r="G23" s="67">
        <v>0.7</v>
      </c>
      <c r="H23" s="67">
        <v>0.7</v>
      </c>
      <c r="I23" s="75">
        <f t="shared" si="10"/>
        <v>0.48999999999999994</v>
      </c>
      <c r="J23" s="75">
        <f t="shared" si="11"/>
        <v>40.816326530612251</v>
      </c>
      <c r="K23" s="10">
        <v>4</v>
      </c>
      <c r="L23" s="10"/>
      <c r="M23" s="12">
        <f t="shared" si="12"/>
        <v>163.265306122449</v>
      </c>
      <c r="N23" s="12"/>
      <c r="O23" s="12"/>
      <c r="P23" s="12"/>
      <c r="Q23" s="12"/>
      <c r="R23" s="12">
        <f>M23</f>
        <v>163.265306122449</v>
      </c>
      <c r="S23" s="12"/>
      <c r="T23" s="12"/>
      <c r="U23" s="12"/>
      <c r="V23" s="10"/>
    </row>
    <row r="24" spans="1:23" x14ac:dyDescent="0.25">
      <c r="A24" s="53" t="s">
        <v>15</v>
      </c>
      <c r="B24" s="10">
        <v>800</v>
      </c>
      <c r="C24" s="10">
        <v>1</v>
      </c>
      <c r="D24" s="10">
        <f t="shared" si="7"/>
        <v>800</v>
      </c>
      <c r="E24" s="11">
        <f t="shared" si="8"/>
        <v>40</v>
      </c>
      <c r="F24" s="12">
        <f t="shared" si="9"/>
        <v>20</v>
      </c>
      <c r="G24" s="67">
        <v>0.75</v>
      </c>
      <c r="H24" s="67">
        <v>0.7</v>
      </c>
      <c r="I24" s="75">
        <f t="shared" si="10"/>
        <v>0.52499999999999991</v>
      </c>
      <c r="J24" s="75">
        <f t="shared" si="11"/>
        <v>38.095238095238102</v>
      </c>
      <c r="K24" s="10">
        <v>2.75</v>
      </c>
      <c r="L24" s="10"/>
      <c r="M24" s="12">
        <f t="shared" si="12"/>
        <v>104.76190476190479</v>
      </c>
      <c r="N24" s="12"/>
      <c r="O24" s="12"/>
      <c r="P24" s="12"/>
      <c r="Q24" s="12"/>
      <c r="R24" s="12"/>
      <c r="S24" s="12">
        <f>M24</f>
        <v>104.76190476190479</v>
      </c>
      <c r="T24" s="12"/>
      <c r="U24" s="12"/>
      <c r="V24" s="10"/>
    </row>
    <row r="25" spans="1:23" x14ac:dyDescent="0.25">
      <c r="A25" s="53" t="s">
        <v>12</v>
      </c>
      <c r="B25" s="10">
        <v>800</v>
      </c>
      <c r="C25" s="10">
        <v>1</v>
      </c>
      <c r="D25" s="10">
        <f t="shared" si="7"/>
        <v>800</v>
      </c>
      <c r="E25" s="11">
        <f t="shared" si="8"/>
        <v>40</v>
      </c>
      <c r="F25" s="12">
        <f t="shared" si="9"/>
        <v>20</v>
      </c>
      <c r="G25" s="67">
        <v>0.7</v>
      </c>
      <c r="H25" s="67">
        <v>0.7</v>
      </c>
      <c r="I25" s="75">
        <f t="shared" si="10"/>
        <v>0.48999999999999994</v>
      </c>
      <c r="J25" s="75">
        <f t="shared" si="11"/>
        <v>40.816326530612251</v>
      </c>
      <c r="K25" s="10">
        <v>4</v>
      </c>
      <c r="L25" s="10">
        <v>1</v>
      </c>
      <c r="M25" s="12">
        <f t="shared" si="12"/>
        <v>204.08163265306126</v>
      </c>
      <c r="N25" s="12"/>
      <c r="O25" s="12"/>
      <c r="P25" s="12"/>
      <c r="Q25" s="12"/>
      <c r="R25" s="12"/>
      <c r="S25" s="12"/>
      <c r="T25" s="12">
        <f>M25</f>
        <v>204.08163265306126</v>
      </c>
      <c r="U25" s="12"/>
      <c r="V25" s="10"/>
    </row>
    <row r="26" spans="1:23" x14ac:dyDescent="0.25">
      <c r="A26" s="53" t="s">
        <v>17</v>
      </c>
      <c r="B26" s="10">
        <v>800</v>
      </c>
      <c r="C26" s="10">
        <v>1</v>
      </c>
      <c r="D26" s="10">
        <f t="shared" si="7"/>
        <v>800</v>
      </c>
      <c r="E26" s="11">
        <f t="shared" si="8"/>
        <v>40</v>
      </c>
      <c r="F26" s="12">
        <f t="shared" si="9"/>
        <v>20</v>
      </c>
      <c r="G26" s="67">
        <v>0.7</v>
      </c>
      <c r="H26" s="67">
        <v>0.7</v>
      </c>
      <c r="I26" s="75">
        <f t="shared" si="10"/>
        <v>0.48999999999999994</v>
      </c>
      <c r="J26" s="75">
        <f t="shared" si="11"/>
        <v>40.816326530612251</v>
      </c>
      <c r="K26" s="10">
        <v>4</v>
      </c>
      <c r="L26" s="10"/>
      <c r="M26" s="12">
        <f t="shared" si="12"/>
        <v>163.265306122449</v>
      </c>
      <c r="N26" s="12"/>
      <c r="O26" s="12"/>
      <c r="P26" s="12"/>
      <c r="Q26" s="12"/>
      <c r="R26" s="12"/>
      <c r="S26" s="12"/>
      <c r="T26" s="12"/>
      <c r="U26" s="12">
        <f>M26</f>
        <v>163.265306122449</v>
      </c>
      <c r="V26" s="10"/>
    </row>
    <row r="27" spans="1:23" s="17" customFormat="1" x14ac:dyDescent="0.25">
      <c r="A27" s="54" t="s">
        <v>33</v>
      </c>
      <c r="B27" s="10">
        <v>800</v>
      </c>
      <c r="C27" s="16">
        <f>SUM(C19:C26)</f>
        <v>4</v>
      </c>
      <c r="D27" s="16">
        <f>SUM(D19:D26)</f>
        <v>3200</v>
      </c>
      <c r="E27" s="16"/>
      <c r="F27" s="16"/>
      <c r="G27" s="16"/>
      <c r="H27" s="16"/>
      <c r="I27" s="16"/>
      <c r="J27" s="16"/>
      <c r="K27" s="16"/>
      <c r="L27" s="16"/>
      <c r="M27" s="16">
        <f t="shared" ref="M27:U27" si="13">SUM(M19:M26)</f>
        <v>635.37414965986409</v>
      </c>
      <c r="N27" s="16">
        <f t="shared" si="13"/>
        <v>0</v>
      </c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163.265306122449</v>
      </c>
      <c r="S27" s="16">
        <f t="shared" si="13"/>
        <v>104.76190476190479</v>
      </c>
      <c r="T27" s="16">
        <f t="shared" si="13"/>
        <v>204.08163265306126</v>
      </c>
      <c r="U27" s="16">
        <f t="shared" si="13"/>
        <v>163.265306122449</v>
      </c>
      <c r="V27" s="16">
        <f>M27</f>
        <v>635.37414965986409</v>
      </c>
      <c r="W27" s="31">
        <f>V27/B27</f>
        <v>0.79421768707483009</v>
      </c>
    </row>
    <row r="28" spans="1:23" s="17" customFormat="1" x14ac:dyDescent="0.25">
      <c r="A28" s="37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6"/>
      <c r="W28" s="31"/>
    </row>
    <row r="29" spans="1:23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0"/>
    </row>
    <row r="30" spans="1:23" s="17" customFormat="1" x14ac:dyDescent="0.25">
      <c r="A30" s="37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6"/>
      <c r="W30" s="31"/>
    </row>
    <row r="31" spans="1:23" ht="30" x14ac:dyDescent="0.25">
      <c r="A31" s="36" t="s">
        <v>84</v>
      </c>
      <c r="B31" s="10">
        <v>19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2"/>
      <c r="P31" s="12"/>
      <c r="Q31" s="12"/>
      <c r="R31" s="12"/>
      <c r="S31" s="12"/>
      <c r="T31" s="12"/>
      <c r="U31" s="12"/>
      <c r="V31" s="10"/>
    </row>
    <row r="32" spans="1:23" ht="60" x14ac:dyDescent="0.25">
      <c r="A32" s="37" t="s">
        <v>34</v>
      </c>
      <c r="B32" s="19" t="s">
        <v>27</v>
      </c>
      <c r="C32" s="19" t="s">
        <v>32</v>
      </c>
      <c r="D32" s="19" t="s">
        <v>30</v>
      </c>
      <c r="E32" s="19" t="s">
        <v>31</v>
      </c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0"/>
    </row>
    <row r="33" spans="1:23" ht="30" x14ac:dyDescent="0.25">
      <c r="A33" s="38" t="s">
        <v>20</v>
      </c>
      <c r="B33" s="15">
        <v>15</v>
      </c>
      <c r="C33" s="10"/>
      <c r="D33" s="10">
        <v>1</v>
      </c>
      <c r="E33" s="10">
        <f>B33*D33</f>
        <v>15</v>
      </c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2"/>
      <c r="R33" s="12"/>
      <c r="S33" s="12"/>
      <c r="T33" s="12"/>
      <c r="U33" s="12"/>
      <c r="V33" s="10"/>
    </row>
    <row r="34" spans="1:23" x14ac:dyDescent="0.25">
      <c r="A34" s="38" t="s">
        <v>25</v>
      </c>
      <c r="B34" s="10">
        <v>9</v>
      </c>
      <c r="C34" s="10"/>
      <c r="D34" s="10">
        <v>3</v>
      </c>
      <c r="E34" s="10">
        <f>B34*D34</f>
        <v>27</v>
      </c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2"/>
      <c r="S34" s="12"/>
      <c r="T34" s="12"/>
      <c r="U34" s="12"/>
      <c r="V34" s="10"/>
    </row>
    <row r="35" spans="1:23" x14ac:dyDescent="0.25">
      <c r="A35" s="38" t="s">
        <v>26</v>
      </c>
      <c r="B35" s="10">
        <v>7.5</v>
      </c>
      <c r="C35" s="10"/>
      <c r="D35" s="10">
        <v>35</v>
      </c>
      <c r="E35" s="10">
        <f>B35*D35</f>
        <v>262.5</v>
      </c>
      <c r="G35" s="10"/>
      <c r="H35" s="10"/>
      <c r="I35" s="10"/>
      <c r="J35" s="10"/>
      <c r="K35" s="10"/>
      <c r="L35" s="10"/>
      <c r="M35" s="10"/>
      <c r="N35" s="12"/>
      <c r="O35" s="12"/>
      <c r="P35" s="12"/>
      <c r="Q35" s="12"/>
      <c r="R35" s="12"/>
      <c r="S35" s="12"/>
      <c r="T35" s="12"/>
      <c r="U35" s="12"/>
      <c r="V35" s="10"/>
    </row>
    <row r="36" spans="1:23" ht="30" x14ac:dyDescent="0.25">
      <c r="A36" s="38" t="s">
        <v>21</v>
      </c>
      <c r="B36" s="10">
        <v>7.5</v>
      </c>
      <c r="C36" s="14" t="s">
        <v>23</v>
      </c>
      <c r="D36" s="10">
        <v>12</v>
      </c>
      <c r="E36" s="10">
        <f>(B36*D36)/2</f>
        <v>45</v>
      </c>
      <c r="G36" s="10"/>
      <c r="H36" s="10"/>
      <c r="I36" s="10"/>
      <c r="J36" s="10"/>
      <c r="K36" s="10"/>
      <c r="L36" s="10"/>
      <c r="M36" s="10"/>
      <c r="N36" s="12"/>
      <c r="O36" s="12"/>
      <c r="P36" s="12"/>
      <c r="Q36" s="12"/>
      <c r="R36" s="12"/>
      <c r="S36" s="12"/>
      <c r="T36" s="12"/>
      <c r="U36" s="12"/>
      <c r="V36" s="10"/>
    </row>
    <row r="37" spans="1:23" ht="30" x14ac:dyDescent="0.25">
      <c r="A37" s="38" t="s">
        <v>22</v>
      </c>
      <c r="B37" s="10">
        <v>7.5</v>
      </c>
      <c r="C37" s="14" t="s">
        <v>24</v>
      </c>
      <c r="D37" s="10">
        <v>0</v>
      </c>
      <c r="E37" s="10">
        <f>(B37*D37)/5</f>
        <v>0</v>
      </c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2"/>
      <c r="R37" s="12"/>
      <c r="S37" s="12"/>
      <c r="T37" s="12"/>
      <c r="U37" s="12"/>
      <c r="V37" s="10"/>
    </row>
    <row r="38" spans="1:23" s="17" customFormat="1" x14ac:dyDescent="0.25">
      <c r="A38" s="39"/>
      <c r="B38" s="16"/>
      <c r="C38" s="16"/>
      <c r="D38" s="16">
        <f>SUM(D33:D37)</f>
        <v>51</v>
      </c>
      <c r="E38" s="16">
        <f>SUM(E33:E37)</f>
        <v>349.5</v>
      </c>
      <c r="F38" s="16"/>
      <c r="G38" s="16"/>
      <c r="H38" s="16"/>
      <c r="I38" s="16"/>
      <c r="J38" s="16"/>
      <c r="K38" s="16"/>
      <c r="L38" s="16"/>
      <c r="M38" s="16"/>
      <c r="N38" s="18"/>
      <c r="O38" s="18"/>
      <c r="P38" s="18"/>
      <c r="Q38" s="18"/>
      <c r="R38" s="18"/>
      <c r="S38" s="18"/>
      <c r="T38" s="18"/>
      <c r="U38" s="18"/>
      <c r="V38" s="16">
        <f>E38</f>
        <v>349.5</v>
      </c>
      <c r="W38" s="31">
        <f>V38/B16</f>
        <v>0.43687500000000001</v>
      </c>
    </row>
    <row r="39" spans="1:23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2"/>
      <c r="P39" s="12"/>
      <c r="Q39" s="12"/>
      <c r="R39" s="12"/>
      <c r="S39" s="12"/>
      <c r="T39" s="12"/>
      <c r="U39" s="12"/>
      <c r="V39" s="10"/>
    </row>
    <row r="40" spans="1:23" ht="51.75" x14ac:dyDescent="0.25">
      <c r="A40" s="51" t="s">
        <v>83</v>
      </c>
      <c r="B40" s="10">
        <v>2.5</v>
      </c>
      <c r="C40" s="10"/>
      <c r="D40" s="10"/>
      <c r="E40" s="11"/>
      <c r="F40" s="12"/>
      <c r="G40" s="13"/>
      <c r="H40" s="13"/>
      <c r="I40" s="13"/>
      <c r="J40" s="13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0"/>
    </row>
    <row r="41" spans="1:23" ht="60" x14ac:dyDescent="0.25">
      <c r="A41" s="37" t="s">
        <v>35</v>
      </c>
      <c r="B41" s="19" t="s">
        <v>27</v>
      </c>
      <c r="C41" s="19" t="s">
        <v>32</v>
      </c>
      <c r="D41" s="19" t="s">
        <v>30</v>
      </c>
      <c r="E41" s="19" t="s">
        <v>31</v>
      </c>
      <c r="F41" s="14"/>
      <c r="G41" s="13"/>
      <c r="H41" s="13"/>
      <c r="I41" s="13"/>
      <c r="J41" s="13"/>
      <c r="K41" s="10"/>
      <c r="L41" s="10"/>
      <c r="M41" s="12"/>
      <c r="N41" s="12"/>
      <c r="O41" s="12"/>
      <c r="P41" s="12"/>
      <c r="Q41" s="12"/>
      <c r="R41" s="12"/>
      <c r="S41" s="12"/>
      <c r="T41" s="12"/>
      <c r="U41" s="12"/>
      <c r="V41" s="10"/>
    </row>
    <row r="42" spans="1:23" ht="30" x14ac:dyDescent="0.25">
      <c r="A42" s="38" t="s">
        <v>20</v>
      </c>
      <c r="B42" s="15">
        <v>15</v>
      </c>
      <c r="C42" s="10"/>
      <c r="D42" s="10">
        <v>0</v>
      </c>
      <c r="E42" s="10">
        <f>B42*D42</f>
        <v>0</v>
      </c>
      <c r="F42" s="14"/>
      <c r="G42" s="13"/>
      <c r="H42" s="13"/>
      <c r="I42" s="13"/>
      <c r="J42" s="13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0"/>
    </row>
    <row r="43" spans="1:23" x14ac:dyDescent="0.25">
      <c r="A43" s="38" t="s">
        <v>25</v>
      </c>
      <c r="B43" s="10">
        <v>9</v>
      </c>
      <c r="C43" s="10"/>
      <c r="D43" s="10">
        <v>2</v>
      </c>
      <c r="E43" s="10">
        <f>B43*D43</f>
        <v>18</v>
      </c>
      <c r="F43" s="14"/>
      <c r="G43" s="13"/>
      <c r="H43" s="13"/>
      <c r="I43" s="13"/>
      <c r="J43" s="13"/>
      <c r="K43" s="10"/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0"/>
    </row>
    <row r="44" spans="1:23" x14ac:dyDescent="0.25">
      <c r="A44" s="38" t="s">
        <v>26</v>
      </c>
      <c r="B44" s="10">
        <v>7.5</v>
      </c>
      <c r="C44" s="10"/>
      <c r="D44" s="10">
        <v>11</v>
      </c>
      <c r="E44" s="10">
        <f>B44*D44</f>
        <v>82.5</v>
      </c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2"/>
      <c r="Q44" s="12"/>
      <c r="R44" s="12"/>
      <c r="S44" s="12"/>
      <c r="T44" s="12"/>
      <c r="U44" s="12"/>
      <c r="V44" s="10"/>
    </row>
    <row r="45" spans="1:23" ht="30" x14ac:dyDescent="0.25">
      <c r="A45" s="38" t="s">
        <v>21</v>
      </c>
      <c r="B45" s="10">
        <v>7.5</v>
      </c>
      <c r="C45" s="14" t="s">
        <v>23</v>
      </c>
      <c r="D45" s="10">
        <v>8</v>
      </c>
      <c r="E45" s="10">
        <f>(B45*D45)/2</f>
        <v>30</v>
      </c>
      <c r="F45" s="12"/>
      <c r="G45" s="10"/>
      <c r="H45" s="10"/>
      <c r="I45" s="13"/>
      <c r="J45" s="13"/>
      <c r="K45" s="1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0"/>
    </row>
    <row r="46" spans="1:23" ht="30" x14ac:dyDescent="0.25">
      <c r="A46" s="38" t="s">
        <v>22</v>
      </c>
      <c r="B46" s="10">
        <v>7.5</v>
      </c>
      <c r="C46" s="14" t="s">
        <v>24</v>
      </c>
      <c r="D46" s="10">
        <v>0</v>
      </c>
      <c r="E46" s="10">
        <f>(B46*D46)/4</f>
        <v>0</v>
      </c>
      <c r="F46" s="12"/>
      <c r="G46" s="10"/>
      <c r="H46" s="10"/>
      <c r="I46" s="13"/>
      <c r="J46" s="13"/>
      <c r="K46" s="10"/>
      <c r="L46" s="10"/>
      <c r="M46" s="12"/>
      <c r="N46" s="12"/>
      <c r="O46" s="12"/>
      <c r="P46" s="12"/>
      <c r="Q46" s="12"/>
      <c r="R46" s="12"/>
      <c r="S46" s="12"/>
      <c r="T46" s="12"/>
      <c r="U46" s="12"/>
      <c r="V46" s="10"/>
    </row>
    <row r="47" spans="1:23" s="17" customFormat="1" x14ac:dyDescent="0.25">
      <c r="A47" s="39"/>
      <c r="B47" s="16"/>
      <c r="C47" s="16"/>
      <c r="D47" s="16">
        <f>SUM(D42:D46)</f>
        <v>21</v>
      </c>
      <c r="E47" s="16">
        <f>SUM(E42:E46)</f>
        <v>130.5</v>
      </c>
      <c r="F47" s="18"/>
      <c r="G47" s="16"/>
      <c r="H47" s="16"/>
      <c r="I47" s="13"/>
      <c r="J47" s="13"/>
      <c r="K47" s="16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6">
        <f>E47</f>
        <v>130.5</v>
      </c>
      <c r="W47" s="31">
        <f>V47/B16</f>
        <v>0.16312499999999999</v>
      </c>
    </row>
    <row r="48" spans="1:23" s="17" customFormat="1" x14ac:dyDescent="0.25">
      <c r="A48" s="39"/>
      <c r="B48" s="16"/>
      <c r="C48" s="16"/>
      <c r="D48" s="16"/>
      <c r="E48" s="16"/>
      <c r="F48" s="18"/>
      <c r="G48" s="16"/>
      <c r="H48" s="16"/>
      <c r="I48" s="13"/>
      <c r="J48" s="13"/>
      <c r="K48" s="16"/>
      <c r="L48" s="16"/>
      <c r="M48" s="18"/>
      <c r="N48" s="18"/>
      <c r="O48" s="18"/>
      <c r="P48" s="18"/>
      <c r="Q48" s="18"/>
      <c r="R48" s="18"/>
      <c r="S48" s="18"/>
      <c r="T48" s="18"/>
      <c r="U48" s="18"/>
      <c r="V48" s="16"/>
      <c r="W48" s="31"/>
    </row>
    <row r="49" spans="1:23" ht="60" x14ac:dyDescent="0.25">
      <c r="A49" s="37" t="s">
        <v>38</v>
      </c>
      <c r="B49" s="19" t="s">
        <v>39</v>
      </c>
      <c r="C49" s="19" t="s">
        <v>32</v>
      </c>
      <c r="D49" s="19" t="s">
        <v>40</v>
      </c>
      <c r="E49" s="20" t="s">
        <v>31</v>
      </c>
      <c r="F49" s="12"/>
      <c r="G49" s="10"/>
      <c r="H49" s="10"/>
      <c r="I49" s="13"/>
      <c r="J49" s="13"/>
      <c r="K49" s="10"/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0"/>
    </row>
    <row r="50" spans="1:23" ht="30" x14ac:dyDescent="0.25">
      <c r="A50" s="65" t="s">
        <v>37</v>
      </c>
      <c r="B50" s="10">
        <v>4.5</v>
      </c>
      <c r="C50" s="10"/>
      <c r="D50" s="10">
        <v>20</v>
      </c>
      <c r="E50" s="10">
        <f>B50*D50</f>
        <v>90</v>
      </c>
      <c r="F50" s="10"/>
      <c r="G50" s="10"/>
      <c r="H50" s="10"/>
      <c r="I50" s="10"/>
      <c r="J50" s="10"/>
      <c r="K50" s="10"/>
      <c r="L50" s="10"/>
      <c r="M50" s="10"/>
      <c r="N50" s="12"/>
      <c r="O50" s="12"/>
      <c r="P50" s="12"/>
      <c r="Q50" s="12"/>
      <c r="R50" s="12"/>
      <c r="S50" s="12"/>
      <c r="T50" s="12"/>
      <c r="U50" s="12"/>
      <c r="V50" s="10"/>
    </row>
    <row r="51" spans="1:23" ht="30" x14ac:dyDescent="0.25">
      <c r="A51" s="36" t="s">
        <v>37</v>
      </c>
      <c r="B51" s="10">
        <v>4.5</v>
      </c>
      <c r="C51" s="50" t="s">
        <v>23</v>
      </c>
      <c r="D51" s="10">
        <v>20</v>
      </c>
      <c r="E51" s="10">
        <f>(B51*D51)/2</f>
        <v>45</v>
      </c>
    </row>
    <row r="52" spans="1:23" s="17" customFormat="1" x14ac:dyDescent="0.25">
      <c r="A52" s="41"/>
      <c r="D52" s="16">
        <f>SUM(D50:D51)</f>
        <v>40</v>
      </c>
      <c r="E52" s="16">
        <f>SUM(E50:E51)</f>
        <v>135</v>
      </c>
      <c r="N52" s="27"/>
      <c r="O52" s="27"/>
      <c r="P52" s="27"/>
      <c r="Q52" s="27"/>
      <c r="R52" s="27"/>
      <c r="S52" s="27"/>
      <c r="T52" s="27"/>
      <c r="U52" s="27"/>
      <c r="V52" s="16">
        <f>E52</f>
        <v>135</v>
      </c>
      <c r="W52" s="31">
        <f>V52/B16</f>
        <v>0.16875000000000001</v>
      </c>
    </row>
    <row r="53" spans="1:23" s="17" customFormat="1" x14ac:dyDescent="0.25">
      <c r="A53" s="41"/>
      <c r="D53" s="16"/>
      <c r="E53" s="16"/>
      <c r="N53" s="27"/>
      <c r="O53" s="27"/>
      <c r="P53" s="27"/>
      <c r="Q53" s="27"/>
      <c r="R53" s="27"/>
      <c r="S53" s="27"/>
      <c r="T53" s="27"/>
      <c r="U53" s="27"/>
      <c r="V53" s="16"/>
      <c r="W53" s="31"/>
    </row>
    <row r="54" spans="1:23" x14ac:dyDescent="0.25">
      <c r="A54" s="41" t="s">
        <v>17</v>
      </c>
    </row>
    <row r="55" spans="1:23" ht="45" x14ac:dyDescent="0.25">
      <c r="A55" s="41" t="s">
        <v>42</v>
      </c>
      <c r="B55" s="19" t="s">
        <v>39</v>
      </c>
      <c r="D55" s="21" t="s">
        <v>29</v>
      </c>
      <c r="E55" s="20" t="s">
        <v>31</v>
      </c>
    </row>
    <row r="56" spans="1:23" x14ac:dyDescent="0.25">
      <c r="A56" s="34" t="s">
        <v>56</v>
      </c>
      <c r="B56">
        <v>2.5</v>
      </c>
      <c r="D56">
        <v>10</v>
      </c>
      <c r="E56" s="10">
        <f>(B56*D56)</f>
        <v>25</v>
      </c>
      <c r="V56" s="16">
        <f>E56</f>
        <v>25</v>
      </c>
      <c r="W56" s="31">
        <f>V56/B16</f>
        <v>3.125E-2</v>
      </c>
    </row>
    <row r="57" spans="1:23" x14ac:dyDescent="0.25">
      <c r="A57" s="34" t="s">
        <v>55</v>
      </c>
      <c r="B57">
        <v>2.5</v>
      </c>
      <c r="D57">
        <v>45</v>
      </c>
      <c r="E57" s="10">
        <v>90</v>
      </c>
      <c r="V57" s="16">
        <f>E57</f>
        <v>90</v>
      </c>
      <c r="W57" s="31">
        <f>V57/B16</f>
        <v>0.1125</v>
      </c>
    </row>
    <row r="58" spans="1:23" x14ac:dyDescent="0.25">
      <c r="A58" s="34"/>
      <c r="E58" s="10"/>
      <c r="V58" s="16"/>
      <c r="W58" s="31"/>
    </row>
    <row r="59" spans="1:23" x14ac:dyDescent="0.25">
      <c r="A59" s="48" t="s">
        <v>44</v>
      </c>
      <c r="E59" s="10"/>
      <c r="V59" s="16"/>
      <c r="W59" s="31"/>
    </row>
    <row r="60" spans="1:23" x14ac:dyDescent="0.25">
      <c r="A60" s="49" t="s">
        <v>45</v>
      </c>
      <c r="E60" s="10">
        <v>10</v>
      </c>
      <c r="V60" s="16"/>
      <c r="W60" s="31"/>
    </row>
    <row r="61" spans="1:23" x14ac:dyDescent="0.25">
      <c r="A61" s="49" t="s">
        <v>46</v>
      </c>
      <c r="E61" s="10">
        <v>10</v>
      </c>
      <c r="V61" s="16"/>
      <c r="W61" s="31"/>
    </row>
    <row r="62" spans="1:23" x14ac:dyDescent="0.25">
      <c r="A62" s="49" t="s">
        <v>47</v>
      </c>
      <c r="E62" s="10">
        <v>12</v>
      </c>
      <c r="V62" s="16"/>
      <c r="W62" s="31"/>
    </row>
    <row r="63" spans="1:23" x14ac:dyDescent="0.25">
      <c r="A63" s="49" t="s">
        <v>43</v>
      </c>
      <c r="E63" s="10">
        <v>45</v>
      </c>
      <c r="V63" s="16"/>
      <c r="W63" s="31"/>
    </row>
    <row r="64" spans="1:23" x14ac:dyDescent="0.25">
      <c r="A64" s="48" t="s">
        <v>33</v>
      </c>
      <c r="E64" s="16">
        <f>SUM(E60:E63)</f>
        <v>77</v>
      </c>
      <c r="V64" s="16">
        <f>E64</f>
        <v>77</v>
      </c>
      <c r="W64" s="31">
        <f>V64/B16</f>
        <v>9.6250000000000002E-2</v>
      </c>
    </row>
    <row r="65" spans="1:23" x14ac:dyDescent="0.25">
      <c r="A65" s="48"/>
      <c r="E65" s="10"/>
      <c r="V65" s="16"/>
      <c r="W65" s="31"/>
    </row>
    <row r="66" spans="1:23" x14ac:dyDescent="0.25">
      <c r="A66" s="52" t="s">
        <v>54</v>
      </c>
      <c r="E66" s="10"/>
      <c r="V66" s="16"/>
      <c r="W66" s="31"/>
    </row>
    <row r="67" spans="1:23" x14ac:dyDescent="0.25">
      <c r="A67" s="52" t="s">
        <v>75</v>
      </c>
      <c r="E67" s="10">
        <v>75</v>
      </c>
      <c r="V67" s="16">
        <f>E67</f>
        <v>75</v>
      </c>
      <c r="W67" s="31">
        <f>V67/B19</f>
        <v>9.375E-2</v>
      </c>
    </row>
    <row r="68" spans="1:23" x14ac:dyDescent="0.25">
      <c r="E68" s="10"/>
      <c r="V68" s="16"/>
      <c r="W68" s="31"/>
    </row>
    <row r="69" spans="1:23" s="44" customFormat="1" ht="18.75" x14ac:dyDescent="0.3">
      <c r="A69" s="43" t="s">
        <v>51</v>
      </c>
      <c r="N69" s="45"/>
      <c r="O69" s="45"/>
      <c r="P69" s="45"/>
      <c r="Q69" s="45"/>
      <c r="R69" s="45"/>
      <c r="S69" s="45"/>
      <c r="T69" s="45"/>
      <c r="U69" s="45"/>
      <c r="V69" s="47">
        <f>SUM(V3:V68)</f>
        <v>1954.8741496598641</v>
      </c>
      <c r="W69" s="46">
        <f>V69/B16</f>
        <v>2.4435926870748301</v>
      </c>
    </row>
    <row r="71" spans="1:23" s="17" customFormat="1" x14ac:dyDescent="0.25">
      <c r="A71" s="41" t="s">
        <v>52</v>
      </c>
      <c r="N71" s="27"/>
      <c r="O71" s="27"/>
      <c r="P71" s="27"/>
      <c r="Q71" s="27"/>
      <c r="R71" s="27"/>
      <c r="S71" s="27"/>
      <c r="T71" s="27"/>
      <c r="U71" s="27"/>
      <c r="V71" s="16">
        <f>SUM(V8:V16)</f>
        <v>437.5</v>
      </c>
      <c r="W71" s="31"/>
    </row>
    <row r="72" spans="1:23" s="17" customFormat="1" x14ac:dyDescent="0.25">
      <c r="A72" s="41" t="s">
        <v>53</v>
      </c>
      <c r="N72" s="27"/>
      <c r="O72" s="27"/>
      <c r="P72" s="27"/>
      <c r="Q72" s="27"/>
      <c r="R72" s="27"/>
      <c r="S72" s="27"/>
      <c r="T72" s="27"/>
      <c r="U72" s="27"/>
      <c r="V72" s="16">
        <f>SUM(V19:V68)</f>
        <v>1517.3741496598641</v>
      </c>
      <c r="W72" s="31"/>
    </row>
    <row r="73" spans="1:23" x14ac:dyDescent="0.25">
      <c r="V73" s="10"/>
    </row>
    <row r="74" spans="1:23" x14ac:dyDescent="0.25">
      <c r="A74" s="42" t="s">
        <v>59</v>
      </c>
      <c r="I74" s="61">
        <v>229</v>
      </c>
      <c r="V74" s="63">
        <f>V69*I74</f>
        <v>447666.18027210888</v>
      </c>
    </row>
    <row r="75" spans="1:23" x14ac:dyDescent="0.25">
      <c r="A75" s="42" t="s">
        <v>60</v>
      </c>
      <c r="I75" s="64">
        <f>(76/72)*100</f>
        <v>105.55555555555556</v>
      </c>
      <c r="V75" s="62">
        <f>V69*I75</f>
        <v>206347.8269085412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BLANK TEMPLATE</vt:lpstr>
      <vt:lpstr>Agriculture</vt:lpstr>
      <vt:lpstr>Architecture</vt:lpstr>
      <vt:lpstr>Biochemistry</vt:lpstr>
      <vt:lpstr>Business</vt:lpstr>
      <vt:lpstr>Chemistry</vt:lpstr>
      <vt:lpstr>Computing Science</vt:lpstr>
      <vt:lpstr>Economics</vt:lpstr>
      <vt:lpstr>Education</vt:lpstr>
      <vt:lpstr>Fine Art</vt:lpstr>
      <vt:lpstr>French Studies</vt:lpstr>
      <vt:lpstr>History </vt:lpstr>
      <vt:lpstr>Journalism</vt:lpstr>
      <vt:lpstr>Law</vt:lpstr>
      <vt:lpstr>Mineral, Metal &amp; Material Eng</vt:lpstr>
      <vt:lpstr>Mathematics</vt:lpstr>
      <vt:lpstr>Nursing</vt:lpstr>
      <vt:lpstr>Pre-clinical Medicine</vt:lpstr>
      <vt:lpstr>Veterinary Science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Kilner</dc:creator>
  <cp:lastModifiedBy>Administrator</cp:lastModifiedBy>
  <cp:lastPrinted>2010-03-26T09:04:30Z</cp:lastPrinted>
  <dcterms:created xsi:type="dcterms:W3CDTF">2009-10-12T12:42:40Z</dcterms:created>
  <dcterms:modified xsi:type="dcterms:W3CDTF">2014-05-28T07:04:25Z</dcterms:modified>
</cp:coreProperties>
</file>